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ACE2D062-3E61-41C7-AC53-B99053744B1D}" xr6:coauthVersionLast="47" xr6:coauthVersionMax="47" xr10:uidLastSave="{00000000-0000-0000-0000-000000000000}"/>
  <bookViews>
    <workbookView xWindow="-120" yWindow="-120" windowWidth="20730" windowHeight="11040" tabRatio="795" firstSheet="6" activeTab="14" xr2:uid="{C99C8BA5-72FE-43B7-B008-42A48540A6CF}"/>
  </bookViews>
  <sheets>
    <sheet name="Estructura" sheetId="19" r:id="rId1"/>
    <sheet name="MER-1-1" sheetId="2" r:id="rId2"/>
    <sheet name="MER-1-2" sheetId="28" r:id="rId3"/>
    <sheet name="MER-1-3" sheetId="29" r:id="rId4"/>
    <sheet name="MER-1-4" sheetId="31" r:id="rId5"/>
    <sheet name="MER-1-5" sheetId="32" r:id="rId6"/>
    <sheet name="MER-2-1" sheetId="4" r:id="rId7"/>
    <sheet name="MER-2-2" sheetId="5" r:id="rId8"/>
    <sheet name="MER-2-3" sheetId="6" r:id="rId9"/>
    <sheet name="MER-2-4" sheetId="7" r:id="rId10"/>
    <sheet name="MER-3-1" sheetId="8" r:id="rId11"/>
    <sheet name="MER-3-2" sheetId="23" r:id="rId12"/>
    <sheet name="MER-4-1" sheetId="9" r:id="rId13"/>
    <sheet name="MER-4-2" sheetId="10" r:id="rId14"/>
    <sheet name="MER-4-3" sheetId="12" r:id="rId15"/>
    <sheet name="MER-5-1" sheetId="13" r:id="rId16"/>
    <sheet name="MER-5-2" sheetId="14"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5" i="2" l="1"/>
  <c r="M56" i="14"/>
  <c r="N56" i="14" s="1"/>
  <c r="M55" i="14"/>
  <c r="N55" i="14" s="1"/>
  <c r="M54" i="14"/>
  <c r="N54" i="14" s="1"/>
  <c r="M53" i="14"/>
  <c r="N53" i="14" s="1"/>
  <c r="M52" i="14"/>
  <c r="N52" i="14" s="1"/>
  <c r="M51" i="14"/>
  <c r="N51" i="14" s="1"/>
  <c r="M50" i="14"/>
  <c r="N50" i="14" s="1"/>
  <c r="M49" i="14"/>
  <c r="N49" i="14" s="1"/>
  <c r="M48" i="14"/>
  <c r="N48" i="14" s="1"/>
  <c r="M47" i="14"/>
  <c r="N47" i="14" s="1"/>
  <c r="M46" i="14"/>
  <c r="N46" i="14" s="1"/>
  <c r="M45" i="14"/>
  <c r="N45" i="14" s="1"/>
  <c r="M44" i="14"/>
  <c r="N44" i="14" s="1"/>
  <c r="M43" i="14"/>
  <c r="N43" i="14" s="1"/>
  <c r="M42" i="14"/>
  <c r="N42" i="14" s="1"/>
  <c r="M41" i="14"/>
  <c r="N41" i="14" s="1"/>
  <c r="M40" i="14"/>
  <c r="N40" i="14" s="1"/>
  <c r="M39" i="14"/>
  <c r="N39" i="14" s="1"/>
  <c r="M38" i="14"/>
  <c r="N38" i="14" s="1"/>
  <c r="M37" i="14"/>
  <c r="N37" i="14" s="1"/>
  <c r="M36" i="14"/>
  <c r="N36" i="14" s="1"/>
  <c r="M35" i="14"/>
  <c r="N35" i="14" s="1"/>
  <c r="M34" i="14"/>
  <c r="N34" i="14" s="1"/>
  <c r="M33" i="14"/>
  <c r="N33" i="14" s="1"/>
  <c r="M32" i="14"/>
  <c r="N32" i="14" s="1"/>
  <c r="M31" i="14"/>
  <c r="N31" i="14" s="1"/>
  <c r="M30" i="14"/>
  <c r="N30" i="14" s="1"/>
  <c r="M29" i="14"/>
  <c r="N29" i="14" s="1"/>
  <c r="M28" i="14"/>
  <c r="N28" i="14" s="1"/>
  <c r="M27" i="14"/>
  <c r="N27" i="14" s="1"/>
  <c r="M26" i="14"/>
  <c r="N26" i="14" s="1"/>
  <c r="M25" i="14"/>
  <c r="N25" i="14" s="1"/>
  <c r="M24" i="14"/>
  <c r="N24" i="14" s="1"/>
  <c r="M56" i="13"/>
  <c r="N56" i="13" s="1"/>
  <c r="M55" i="13"/>
  <c r="N55" i="13" s="1"/>
  <c r="M54" i="13"/>
  <c r="N54" i="13" s="1"/>
  <c r="M53" i="13"/>
  <c r="N53" i="13" s="1"/>
  <c r="M52" i="13"/>
  <c r="N52" i="13" s="1"/>
  <c r="M51" i="13"/>
  <c r="N51" i="13" s="1"/>
  <c r="M50" i="13"/>
  <c r="N50" i="13" s="1"/>
  <c r="M49" i="13"/>
  <c r="N49" i="13" s="1"/>
  <c r="M48" i="13"/>
  <c r="N48" i="13" s="1"/>
  <c r="M47" i="13"/>
  <c r="N47" i="13" s="1"/>
  <c r="M46" i="13"/>
  <c r="N46" i="13" s="1"/>
  <c r="M45" i="13"/>
  <c r="N45" i="13" s="1"/>
  <c r="M44" i="13"/>
  <c r="N44" i="13" s="1"/>
  <c r="M43" i="13"/>
  <c r="N43" i="13" s="1"/>
  <c r="M42" i="13"/>
  <c r="N42" i="13" s="1"/>
  <c r="M41" i="13"/>
  <c r="N41" i="13" s="1"/>
  <c r="M40" i="13"/>
  <c r="N40" i="13" s="1"/>
  <c r="M39" i="13"/>
  <c r="N39" i="13" s="1"/>
  <c r="M38" i="13"/>
  <c r="N38" i="13" s="1"/>
  <c r="M37" i="13"/>
  <c r="N37" i="13" s="1"/>
  <c r="M36" i="13"/>
  <c r="N36" i="13" s="1"/>
  <c r="M35" i="13"/>
  <c r="N35" i="13" s="1"/>
  <c r="M34" i="13"/>
  <c r="N34" i="13" s="1"/>
  <c r="M33" i="13"/>
  <c r="N33" i="13" s="1"/>
  <c r="M32" i="13"/>
  <c r="N32" i="13" s="1"/>
  <c r="M31" i="13"/>
  <c r="N31" i="13" s="1"/>
  <c r="M30" i="13"/>
  <c r="N30" i="13" s="1"/>
  <c r="M29" i="13"/>
  <c r="N29" i="13" s="1"/>
  <c r="M28" i="13"/>
  <c r="N28" i="13" s="1"/>
  <c r="M27" i="13"/>
  <c r="N27" i="13" s="1"/>
  <c r="M26" i="13"/>
  <c r="N26" i="13" s="1"/>
  <c r="M25" i="13"/>
  <c r="N25" i="13" s="1"/>
  <c r="M24" i="13"/>
  <c r="N24" i="13" s="1"/>
  <c r="M56" i="12"/>
  <c r="N56" i="12" s="1"/>
  <c r="M55" i="12"/>
  <c r="N55" i="12" s="1"/>
  <c r="M54" i="12"/>
  <c r="N54" i="12" s="1"/>
  <c r="M53" i="12"/>
  <c r="N53" i="12" s="1"/>
  <c r="M52" i="12"/>
  <c r="N52" i="12" s="1"/>
  <c r="M51" i="12"/>
  <c r="N51" i="12" s="1"/>
  <c r="M50" i="12"/>
  <c r="N50" i="12" s="1"/>
  <c r="M49" i="12"/>
  <c r="N49" i="12" s="1"/>
  <c r="M48" i="12"/>
  <c r="N48" i="12" s="1"/>
  <c r="M47" i="12"/>
  <c r="N47" i="12" s="1"/>
  <c r="M46" i="12"/>
  <c r="N46" i="12" s="1"/>
  <c r="M45" i="12"/>
  <c r="N45" i="12" s="1"/>
  <c r="M44" i="12"/>
  <c r="N44" i="12" s="1"/>
  <c r="M43" i="12"/>
  <c r="N43" i="12" s="1"/>
  <c r="M42" i="12"/>
  <c r="N42" i="12" s="1"/>
  <c r="M41" i="12"/>
  <c r="N41" i="12" s="1"/>
  <c r="M40" i="12"/>
  <c r="N40" i="12" s="1"/>
  <c r="M39" i="12"/>
  <c r="N39" i="12" s="1"/>
  <c r="M38" i="12"/>
  <c r="N38" i="12" s="1"/>
  <c r="M37" i="12"/>
  <c r="N37" i="12" s="1"/>
  <c r="M36" i="12"/>
  <c r="N36" i="12" s="1"/>
  <c r="M35" i="12"/>
  <c r="N35" i="12" s="1"/>
  <c r="M34" i="12"/>
  <c r="N34" i="12" s="1"/>
  <c r="M33" i="12"/>
  <c r="N33" i="12" s="1"/>
  <c r="M32" i="12"/>
  <c r="N32" i="12" s="1"/>
  <c r="M31" i="12"/>
  <c r="N31" i="12" s="1"/>
  <c r="M30" i="12"/>
  <c r="N30" i="12" s="1"/>
  <c r="M29" i="12"/>
  <c r="N29" i="12" s="1"/>
  <c r="M28" i="12"/>
  <c r="N28" i="12" s="1"/>
  <c r="M27" i="12"/>
  <c r="N27" i="12" s="1"/>
  <c r="M26" i="12"/>
  <c r="N26" i="12" s="1"/>
  <c r="M25" i="12"/>
  <c r="N25" i="12" s="1"/>
  <c r="M24" i="12"/>
  <c r="N24" i="12" s="1"/>
  <c r="M56" i="10"/>
  <c r="N56" i="10" s="1"/>
  <c r="M55" i="10"/>
  <c r="N55" i="10" s="1"/>
  <c r="M54" i="10"/>
  <c r="N54" i="10" s="1"/>
  <c r="M53" i="10"/>
  <c r="N53" i="10" s="1"/>
  <c r="M52" i="10"/>
  <c r="N52" i="10" s="1"/>
  <c r="M51" i="10"/>
  <c r="N51" i="10" s="1"/>
  <c r="M50" i="10"/>
  <c r="N50" i="10" s="1"/>
  <c r="M49" i="10"/>
  <c r="N49" i="10" s="1"/>
  <c r="M48" i="10"/>
  <c r="N48" i="10" s="1"/>
  <c r="M47" i="10"/>
  <c r="N47" i="10" s="1"/>
  <c r="M46" i="10"/>
  <c r="N46" i="10" s="1"/>
  <c r="M45" i="10"/>
  <c r="N45" i="10" s="1"/>
  <c r="M44" i="10"/>
  <c r="N44" i="10" s="1"/>
  <c r="M43" i="10"/>
  <c r="N43" i="10" s="1"/>
  <c r="M42" i="10"/>
  <c r="N42" i="10" s="1"/>
  <c r="M41" i="10"/>
  <c r="N41" i="10" s="1"/>
  <c r="M40" i="10"/>
  <c r="N40" i="10" s="1"/>
  <c r="M39" i="10"/>
  <c r="N39" i="10" s="1"/>
  <c r="M38" i="10"/>
  <c r="N38" i="10" s="1"/>
  <c r="M37" i="10"/>
  <c r="N37" i="10" s="1"/>
  <c r="M36" i="10"/>
  <c r="N36" i="10" s="1"/>
  <c r="M35" i="10"/>
  <c r="N35" i="10" s="1"/>
  <c r="M34" i="10"/>
  <c r="N34" i="10" s="1"/>
  <c r="M33" i="10"/>
  <c r="N33" i="10" s="1"/>
  <c r="M32" i="10"/>
  <c r="N32" i="10" s="1"/>
  <c r="M31" i="10"/>
  <c r="N31" i="10" s="1"/>
  <c r="M30" i="10"/>
  <c r="N30" i="10" s="1"/>
  <c r="M29" i="10"/>
  <c r="N29" i="10" s="1"/>
  <c r="M28" i="10"/>
  <c r="N28" i="10" s="1"/>
  <c r="M27" i="10"/>
  <c r="N27" i="10" s="1"/>
  <c r="M26" i="10"/>
  <c r="N26" i="10" s="1"/>
  <c r="M25" i="10"/>
  <c r="N25" i="10" s="1"/>
  <c r="M24" i="10"/>
  <c r="N24" i="10" s="1"/>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N24" i="8" s="1"/>
  <c r="M56" i="7"/>
  <c r="N56" i="7" s="1"/>
  <c r="M55" i="7"/>
  <c r="N55" i="7" s="1"/>
  <c r="M54" i="7"/>
  <c r="N54" i="7" s="1"/>
  <c r="M53" i="7"/>
  <c r="N53" i="7" s="1"/>
  <c r="M52" i="7"/>
  <c r="N52" i="7" s="1"/>
  <c r="M51" i="7"/>
  <c r="N51" i="7" s="1"/>
  <c r="M50" i="7"/>
  <c r="N50" i="7" s="1"/>
  <c r="M49" i="7"/>
  <c r="N49" i="7" s="1"/>
  <c r="M48" i="7"/>
  <c r="N48" i="7" s="1"/>
  <c r="M47" i="7"/>
  <c r="N47" i="7" s="1"/>
  <c r="M46" i="7"/>
  <c r="N46" i="7" s="1"/>
  <c r="M45" i="7"/>
  <c r="N45" i="7" s="1"/>
  <c r="M44" i="7"/>
  <c r="N44" i="7" s="1"/>
  <c r="M43" i="7"/>
  <c r="N43" i="7" s="1"/>
  <c r="M42" i="7"/>
  <c r="N42" i="7" s="1"/>
  <c r="M41" i="7"/>
  <c r="N41" i="7" s="1"/>
  <c r="M40" i="7"/>
  <c r="N40" i="7" s="1"/>
  <c r="M39" i="7"/>
  <c r="N39" i="7" s="1"/>
  <c r="M38" i="7"/>
  <c r="N38" i="7" s="1"/>
  <c r="M37" i="7"/>
  <c r="N37" i="7" s="1"/>
  <c r="M36" i="7"/>
  <c r="N36" i="7" s="1"/>
  <c r="M35" i="7"/>
  <c r="N35" i="7" s="1"/>
  <c r="M34" i="7"/>
  <c r="N34" i="7" s="1"/>
  <c r="M33" i="7"/>
  <c r="N33" i="7" s="1"/>
  <c r="M32" i="7"/>
  <c r="N32" i="7" s="1"/>
  <c r="M31" i="7"/>
  <c r="N31" i="7" s="1"/>
  <c r="M30" i="7"/>
  <c r="N30" i="7" s="1"/>
  <c r="M29" i="7"/>
  <c r="N29" i="7" s="1"/>
  <c r="M28" i="7"/>
  <c r="N28" i="7" s="1"/>
  <c r="M27" i="7"/>
  <c r="N27" i="7" s="1"/>
  <c r="M26" i="7"/>
  <c r="N26" i="7" s="1"/>
  <c r="M25" i="7"/>
  <c r="N25" i="7" s="1"/>
  <c r="M24" i="7"/>
  <c r="N24" i="7" s="1"/>
  <c r="M56" i="6"/>
  <c r="N56" i="6" s="1"/>
  <c r="M55" i="6"/>
  <c r="N55" i="6" s="1"/>
  <c r="M54" i="6"/>
  <c r="N54" i="6" s="1"/>
  <c r="M53" i="6"/>
  <c r="N53" i="6" s="1"/>
  <c r="M52" i="6"/>
  <c r="N52" i="6" s="1"/>
  <c r="M51" i="6"/>
  <c r="N51" i="6" s="1"/>
  <c r="M50" i="6"/>
  <c r="N50" i="6" s="1"/>
  <c r="M49" i="6"/>
  <c r="N49" i="6" s="1"/>
  <c r="M48" i="6"/>
  <c r="N48" i="6" s="1"/>
  <c r="M47" i="6"/>
  <c r="N47" i="6" s="1"/>
  <c r="M46" i="6"/>
  <c r="N46" i="6" s="1"/>
  <c r="M45" i="6"/>
  <c r="N45" i="6" s="1"/>
  <c r="M44" i="6"/>
  <c r="N44" i="6" s="1"/>
  <c r="M43" i="6"/>
  <c r="N43" i="6" s="1"/>
  <c r="M42" i="6"/>
  <c r="N42" i="6" s="1"/>
  <c r="M41" i="6"/>
  <c r="N41" i="6" s="1"/>
  <c r="M40" i="6"/>
  <c r="N40" i="6" s="1"/>
  <c r="M39" i="6"/>
  <c r="N39" i="6" s="1"/>
  <c r="M38" i="6"/>
  <c r="N38" i="6" s="1"/>
  <c r="M37" i="6"/>
  <c r="N37" i="6" s="1"/>
  <c r="M36" i="6"/>
  <c r="N36" i="6" s="1"/>
  <c r="M35" i="6"/>
  <c r="N35" i="6" s="1"/>
  <c r="M34" i="6"/>
  <c r="N34" i="6" s="1"/>
  <c r="M33" i="6"/>
  <c r="N33" i="6" s="1"/>
  <c r="M32" i="6"/>
  <c r="N32" i="6" s="1"/>
  <c r="M31" i="6"/>
  <c r="N31" i="6" s="1"/>
  <c r="M30" i="6"/>
  <c r="N30" i="6" s="1"/>
  <c r="M29" i="6"/>
  <c r="N29" i="6" s="1"/>
  <c r="M28" i="6"/>
  <c r="N28" i="6" s="1"/>
  <c r="M27" i="6"/>
  <c r="N27" i="6" s="1"/>
  <c r="M26" i="6"/>
  <c r="N26" i="6" s="1"/>
  <c r="M25" i="6"/>
  <c r="N25" i="6" s="1"/>
  <c r="M24" i="6"/>
  <c r="N24" i="6" s="1"/>
  <c r="M56" i="5"/>
  <c r="N56" i="5" s="1"/>
  <c r="M55" i="5"/>
  <c r="N55" i="5" s="1"/>
  <c r="M54" i="5"/>
  <c r="N54" i="5" s="1"/>
  <c r="M53" i="5"/>
  <c r="N53" i="5" s="1"/>
  <c r="M52" i="5"/>
  <c r="N52" i="5" s="1"/>
  <c r="M51" i="5"/>
  <c r="N51" i="5" s="1"/>
  <c r="M50" i="5"/>
  <c r="N50" i="5" s="1"/>
  <c r="M49" i="5"/>
  <c r="N49" i="5" s="1"/>
  <c r="M48" i="5"/>
  <c r="N48" i="5" s="1"/>
  <c r="M47" i="5"/>
  <c r="N47" i="5" s="1"/>
  <c r="M46" i="5"/>
  <c r="N46" i="5" s="1"/>
  <c r="M45" i="5"/>
  <c r="N45" i="5" s="1"/>
  <c r="M44" i="5"/>
  <c r="N44" i="5" s="1"/>
  <c r="M43" i="5"/>
  <c r="N43" i="5" s="1"/>
  <c r="M42" i="5"/>
  <c r="N42" i="5" s="1"/>
  <c r="M41" i="5"/>
  <c r="N41" i="5" s="1"/>
  <c r="M40" i="5"/>
  <c r="N40" i="5" s="1"/>
  <c r="M39" i="5"/>
  <c r="N39" i="5" s="1"/>
  <c r="M38" i="5"/>
  <c r="N38" i="5" s="1"/>
  <c r="M37" i="5"/>
  <c r="N37" i="5" s="1"/>
  <c r="M36" i="5"/>
  <c r="N36" i="5" s="1"/>
  <c r="M35" i="5"/>
  <c r="N35" i="5" s="1"/>
  <c r="M34" i="5"/>
  <c r="N34" i="5" s="1"/>
  <c r="M33" i="5"/>
  <c r="N33" i="5" s="1"/>
  <c r="M32" i="5"/>
  <c r="N32" i="5" s="1"/>
  <c r="M31" i="5"/>
  <c r="N31" i="5" s="1"/>
  <c r="M30" i="5"/>
  <c r="N30" i="5" s="1"/>
  <c r="M29" i="5"/>
  <c r="N29" i="5" s="1"/>
  <c r="M28" i="5"/>
  <c r="N28" i="5" s="1"/>
  <c r="M27" i="5"/>
  <c r="N27" i="5" s="1"/>
  <c r="M26" i="5"/>
  <c r="N26" i="5" s="1"/>
  <c r="M25" i="5"/>
  <c r="N25" i="5" s="1"/>
  <c r="M24" i="5"/>
  <c r="N24" i="5"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M41" i="4"/>
  <c r="N41" i="4" s="1"/>
  <c r="M40" i="4"/>
  <c r="N40" i="4" s="1"/>
  <c r="M39" i="4"/>
  <c r="N39" i="4" s="1"/>
  <c r="M38" i="4"/>
  <c r="N38" i="4" s="1"/>
  <c r="M37" i="4"/>
  <c r="N37" i="4" s="1"/>
  <c r="M36" i="4"/>
  <c r="N36" i="4" s="1"/>
  <c r="M35" i="4"/>
  <c r="N35" i="4" s="1"/>
  <c r="M34" i="4"/>
  <c r="N34" i="4" s="1"/>
  <c r="M33" i="4"/>
  <c r="N33" i="4" s="1"/>
  <c r="M32" i="4"/>
  <c r="N32" i="4" s="1"/>
  <c r="M31" i="4"/>
  <c r="N31" i="4" s="1"/>
  <c r="M30" i="4"/>
  <c r="N30" i="4" s="1"/>
  <c r="M29" i="4"/>
  <c r="N29" i="4" s="1"/>
  <c r="M28" i="4"/>
  <c r="N28" i="4" s="1"/>
  <c r="M27" i="4"/>
  <c r="N27" i="4" s="1"/>
  <c r="M26" i="4"/>
  <c r="N26" i="4" s="1"/>
  <c r="M25" i="4"/>
  <c r="N25" i="4" s="1"/>
  <c r="M24" i="4"/>
  <c r="N24" i="4" s="1"/>
  <c r="M56" i="32"/>
  <c r="N56" i="32" s="1"/>
  <c r="M55" i="32"/>
  <c r="N55" i="32" s="1"/>
  <c r="M54" i="32"/>
  <c r="N54" i="32" s="1"/>
  <c r="M53" i="32"/>
  <c r="N53" i="32" s="1"/>
  <c r="M52" i="32"/>
  <c r="N52" i="32" s="1"/>
  <c r="M51" i="32"/>
  <c r="N51" i="32" s="1"/>
  <c r="M50" i="32"/>
  <c r="N50" i="32" s="1"/>
  <c r="M49" i="32"/>
  <c r="N49" i="32" s="1"/>
  <c r="M48" i="32"/>
  <c r="N48" i="32" s="1"/>
  <c r="M47" i="32"/>
  <c r="N47" i="32" s="1"/>
  <c r="M46" i="32"/>
  <c r="N46" i="32" s="1"/>
  <c r="M45" i="32"/>
  <c r="N45" i="32" s="1"/>
  <c r="M44" i="32"/>
  <c r="N44" i="32" s="1"/>
  <c r="M43" i="32"/>
  <c r="N43" i="32" s="1"/>
  <c r="M42" i="32"/>
  <c r="N42" i="32" s="1"/>
  <c r="M41" i="32"/>
  <c r="N41" i="32" s="1"/>
  <c r="M40" i="32"/>
  <c r="N40" i="32" s="1"/>
  <c r="M39" i="32"/>
  <c r="N39" i="32" s="1"/>
  <c r="M38" i="32"/>
  <c r="N38" i="32" s="1"/>
  <c r="M37" i="32"/>
  <c r="N37" i="32" s="1"/>
  <c r="M36" i="32"/>
  <c r="N36" i="32" s="1"/>
  <c r="M35" i="32"/>
  <c r="N35" i="32" s="1"/>
  <c r="M34" i="32"/>
  <c r="N34" i="32" s="1"/>
  <c r="M33" i="32"/>
  <c r="N33" i="32" s="1"/>
  <c r="M32" i="32"/>
  <c r="N32" i="32" s="1"/>
  <c r="M31" i="32"/>
  <c r="N31" i="32" s="1"/>
  <c r="M30" i="32"/>
  <c r="N30" i="32" s="1"/>
  <c r="M29" i="32"/>
  <c r="N29" i="32" s="1"/>
  <c r="M28" i="32"/>
  <c r="N28" i="32" s="1"/>
  <c r="M27" i="32"/>
  <c r="N27" i="32" s="1"/>
  <c r="M26" i="32"/>
  <c r="N26" i="32" s="1"/>
  <c r="M25" i="32"/>
  <c r="N25" i="32" s="1"/>
  <c r="M24" i="32"/>
  <c r="N24" i="32" s="1"/>
  <c r="M56" i="31"/>
  <c r="N56" i="31" s="1"/>
  <c r="M55" i="31"/>
  <c r="N55" i="31" s="1"/>
  <c r="M54" i="31"/>
  <c r="N54" i="31" s="1"/>
  <c r="M53" i="31"/>
  <c r="N53" i="31" s="1"/>
  <c r="M52" i="31"/>
  <c r="N52" i="31" s="1"/>
  <c r="M51" i="31"/>
  <c r="N51" i="31" s="1"/>
  <c r="M50" i="31"/>
  <c r="N50" i="31" s="1"/>
  <c r="M49" i="31"/>
  <c r="N49" i="31" s="1"/>
  <c r="M48" i="31"/>
  <c r="N48" i="31" s="1"/>
  <c r="M47" i="31"/>
  <c r="N47" i="31" s="1"/>
  <c r="M46" i="31"/>
  <c r="N46" i="31" s="1"/>
  <c r="M45" i="31"/>
  <c r="N45" i="31" s="1"/>
  <c r="M44" i="31"/>
  <c r="N44" i="31" s="1"/>
  <c r="M43" i="31"/>
  <c r="N43" i="31" s="1"/>
  <c r="M42" i="31"/>
  <c r="N42" i="31" s="1"/>
  <c r="M41" i="31"/>
  <c r="N41" i="31" s="1"/>
  <c r="M40" i="31"/>
  <c r="N40" i="31" s="1"/>
  <c r="M39" i="31"/>
  <c r="N39" i="31" s="1"/>
  <c r="M38" i="31"/>
  <c r="N38" i="31" s="1"/>
  <c r="M37" i="31"/>
  <c r="N37" i="31" s="1"/>
  <c r="M36" i="31"/>
  <c r="N36" i="31" s="1"/>
  <c r="M35" i="31"/>
  <c r="N35" i="31" s="1"/>
  <c r="M34" i="31"/>
  <c r="N34" i="31" s="1"/>
  <c r="M33" i="31"/>
  <c r="N33" i="31" s="1"/>
  <c r="M32" i="31"/>
  <c r="N32" i="31" s="1"/>
  <c r="M31" i="31"/>
  <c r="N31" i="31" s="1"/>
  <c r="M30" i="31"/>
  <c r="N30" i="31" s="1"/>
  <c r="M29" i="31"/>
  <c r="N29" i="31" s="1"/>
  <c r="M28" i="31"/>
  <c r="N28" i="31" s="1"/>
  <c r="M27" i="31"/>
  <c r="N27" i="31" s="1"/>
  <c r="M26" i="31"/>
  <c r="N26" i="31" s="1"/>
  <c r="M25" i="31"/>
  <c r="N25" i="31" s="1"/>
  <c r="M24" i="31"/>
  <c r="N24" i="31"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28"/>
  <c r="N56" i="28" s="1"/>
  <c r="M55" i="28"/>
  <c r="N55" i="28" s="1"/>
  <c r="M54" i="28"/>
  <c r="N54" i="28" s="1"/>
  <c r="M53" i="28"/>
  <c r="N53" i="28" s="1"/>
  <c r="M52" i="28"/>
  <c r="N52" i="28" s="1"/>
  <c r="M51" i="28"/>
  <c r="N51" i="28" s="1"/>
  <c r="M50" i="28"/>
  <c r="N50" i="28" s="1"/>
  <c r="M49" i="28"/>
  <c r="N49" i="28" s="1"/>
  <c r="M48" i="28"/>
  <c r="N48" i="28" s="1"/>
  <c r="M47" i="28"/>
  <c r="N47" i="28" s="1"/>
  <c r="M46" i="28"/>
  <c r="N46" i="28" s="1"/>
  <c r="M45" i="28"/>
  <c r="N45" i="28" s="1"/>
  <c r="M44" i="28"/>
  <c r="N44" i="28" s="1"/>
  <c r="M43" i="28"/>
  <c r="N43" i="28" s="1"/>
  <c r="M42" i="28"/>
  <c r="N42" i="28" s="1"/>
  <c r="M41" i="28"/>
  <c r="N41" i="28" s="1"/>
  <c r="M40" i="28"/>
  <c r="N40" i="28" s="1"/>
  <c r="M39" i="28"/>
  <c r="N39" i="28" s="1"/>
  <c r="M38" i="28"/>
  <c r="N38" i="28" s="1"/>
  <c r="M37" i="28"/>
  <c r="N37" i="28" s="1"/>
  <c r="M36" i="28"/>
  <c r="N36" i="28" s="1"/>
  <c r="M35" i="28"/>
  <c r="N35" i="28" s="1"/>
  <c r="M34" i="28"/>
  <c r="N34" i="28" s="1"/>
  <c r="M33" i="28"/>
  <c r="N33" i="28" s="1"/>
  <c r="M32" i="28"/>
  <c r="N32" i="28" s="1"/>
  <c r="M31" i="28"/>
  <c r="N31" i="28" s="1"/>
  <c r="M30" i="28"/>
  <c r="N30" i="28" s="1"/>
  <c r="M29" i="28"/>
  <c r="N29" i="28" s="1"/>
  <c r="M28" i="28"/>
  <c r="N28" i="28" s="1"/>
  <c r="M27" i="28"/>
  <c r="N27" i="28" s="1"/>
  <c r="M26" i="28"/>
  <c r="N26" i="28" s="1"/>
  <c r="M25" i="28"/>
  <c r="N25" i="28" s="1"/>
  <c r="M24" i="28"/>
  <c r="N24" i="28" s="1"/>
  <c r="M56" i="2"/>
  <c r="N56" i="2" s="1"/>
  <c r="M55" i="2"/>
  <c r="N55" i="2" s="1"/>
  <c r="M54" i="2"/>
  <c r="N54" i="2" s="1"/>
  <c r="M53" i="2"/>
  <c r="N53" i="2" s="1"/>
  <c r="M52" i="2"/>
  <c r="N52" i="2" s="1"/>
  <c r="M51" i="2"/>
  <c r="N51" i="2" s="1"/>
  <c r="M50" i="2"/>
  <c r="N50" i="2" s="1"/>
  <c r="M49" i="2"/>
  <c r="N49" i="2" s="1"/>
  <c r="M48" i="2"/>
  <c r="N48" i="2" s="1"/>
  <c r="M47" i="2"/>
  <c r="N47" i="2" s="1"/>
  <c r="M46" i="2"/>
  <c r="N46" i="2" s="1"/>
  <c r="M45" i="2"/>
  <c r="N45" i="2" s="1"/>
  <c r="M44" i="2"/>
  <c r="N44" i="2" s="1"/>
  <c r="M43" i="2"/>
  <c r="N43" i="2" s="1"/>
  <c r="M42" i="2"/>
  <c r="N42" i="2" s="1"/>
  <c r="M41" i="2"/>
  <c r="N41" i="2" s="1"/>
  <c r="M40" i="2"/>
  <c r="N40" i="2" s="1"/>
  <c r="M39" i="2"/>
  <c r="N39" i="2" s="1"/>
  <c r="M38" i="2"/>
  <c r="N38" i="2" s="1"/>
  <c r="M37" i="2"/>
  <c r="N37" i="2" s="1"/>
  <c r="M36" i="2"/>
  <c r="N36" i="2" s="1"/>
  <c r="M35" i="2"/>
  <c r="N35" i="2" s="1"/>
  <c r="M34" i="2"/>
  <c r="N34" i="2" s="1"/>
  <c r="M33" i="2"/>
  <c r="N33" i="2" s="1"/>
  <c r="M32" i="2"/>
  <c r="N32" i="2" s="1"/>
  <c r="M31" i="2"/>
  <c r="N31" i="2" s="1"/>
  <c r="M30" i="2"/>
  <c r="N30" i="2" s="1"/>
  <c r="M29" i="2"/>
  <c r="N29" i="2" s="1"/>
  <c r="M28" i="2"/>
  <c r="N28" i="2" s="1"/>
  <c r="M27" i="2"/>
  <c r="N27" i="2" s="1"/>
  <c r="M26" i="2"/>
  <c r="N26" i="2" s="1"/>
  <c r="M25" i="2"/>
  <c r="N25" i="2" s="1"/>
  <c r="M24" i="2"/>
  <c r="N24" i="2" s="1"/>
  <c r="K24" i="8"/>
  <c r="J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24" i="13"/>
  <c r="G25" i="13" l="1"/>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24" i="13"/>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24" i="8"/>
  <c r="E24" i="28" l="1"/>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24" i="13"/>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24" i="8"/>
  <c r="I24" i="7"/>
  <c r="I24" i="5"/>
  <c r="I55" i="28" l="1"/>
  <c r="I56" i="28"/>
  <c r="I24" i="28"/>
  <c r="I56" i="32"/>
  <c r="E56" i="32"/>
  <c r="F56" i="32" s="1"/>
  <c r="I55" i="32"/>
  <c r="E55" i="32"/>
  <c r="F55" i="32" s="1"/>
  <c r="I54" i="32"/>
  <c r="E54" i="32"/>
  <c r="F54" i="32" s="1"/>
  <c r="I53" i="32"/>
  <c r="E53" i="32"/>
  <c r="F53" i="32" s="1"/>
  <c r="I52" i="32"/>
  <c r="E52" i="32"/>
  <c r="F52" i="32" s="1"/>
  <c r="I51" i="32"/>
  <c r="E51" i="32"/>
  <c r="F51" i="32" s="1"/>
  <c r="I50" i="32"/>
  <c r="E50" i="32"/>
  <c r="F50" i="32" s="1"/>
  <c r="I49" i="32"/>
  <c r="E49" i="32"/>
  <c r="F49" i="32" s="1"/>
  <c r="I48" i="32"/>
  <c r="E48" i="32"/>
  <c r="F48" i="32" s="1"/>
  <c r="I47" i="32"/>
  <c r="E47" i="32"/>
  <c r="F47" i="32" s="1"/>
  <c r="I46" i="32"/>
  <c r="E46" i="32"/>
  <c r="F46" i="32" s="1"/>
  <c r="I45" i="32"/>
  <c r="E45" i="32"/>
  <c r="F45" i="32" s="1"/>
  <c r="I44" i="32"/>
  <c r="E44" i="32"/>
  <c r="F44" i="32" s="1"/>
  <c r="I43" i="32"/>
  <c r="E43" i="32"/>
  <c r="F43" i="32" s="1"/>
  <c r="I42" i="32"/>
  <c r="E42" i="32"/>
  <c r="F42" i="32" s="1"/>
  <c r="I41" i="32"/>
  <c r="E41" i="32"/>
  <c r="F41" i="32" s="1"/>
  <c r="I40" i="32"/>
  <c r="E40" i="32"/>
  <c r="F40" i="32" s="1"/>
  <c r="I39" i="32"/>
  <c r="E39" i="32"/>
  <c r="F39" i="32" s="1"/>
  <c r="I38" i="32"/>
  <c r="E38" i="32"/>
  <c r="F38" i="32" s="1"/>
  <c r="I37" i="32"/>
  <c r="E37" i="32"/>
  <c r="F37" i="32" s="1"/>
  <c r="I36" i="32"/>
  <c r="E36" i="32"/>
  <c r="F36" i="32" s="1"/>
  <c r="I35" i="32"/>
  <c r="E35" i="32"/>
  <c r="F35" i="32" s="1"/>
  <c r="I34" i="32"/>
  <c r="E34" i="32"/>
  <c r="F34" i="32" s="1"/>
  <c r="I33" i="32"/>
  <c r="E33" i="32"/>
  <c r="F33" i="32" s="1"/>
  <c r="I32" i="32"/>
  <c r="E32" i="32"/>
  <c r="F32" i="32" s="1"/>
  <c r="I31" i="32"/>
  <c r="E31" i="32"/>
  <c r="F31" i="32" s="1"/>
  <c r="I30" i="32"/>
  <c r="E30" i="32"/>
  <c r="F30" i="32" s="1"/>
  <c r="I29" i="32"/>
  <c r="E29" i="32"/>
  <c r="F29" i="32" s="1"/>
  <c r="I28" i="32"/>
  <c r="E28" i="32"/>
  <c r="F28" i="32" s="1"/>
  <c r="I27" i="32"/>
  <c r="E27" i="32"/>
  <c r="F27" i="32" s="1"/>
  <c r="I26" i="32"/>
  <c r="E26" i="32"/>
  <c r="F26" i="32" s="1"/>
  <c r="I25" i="32"/>
  <c r="E25" i="32"/>
  <c r="F25" i="32" s="1"/>
  <c r="I24" i="32"/>
  <c r="E24" i="32"/>
  <c r="I56" i="31"/>
  <c r="E56" i="31"/>
  <c r="F56" i="31" s="1"/>
  <c r="I54" i="31"/>
  <c r="E54" i="31"/>
  <c r="F54" i="31" s="1"/>
  <c r="I53" i="31"/>
  <c r="E53" i="31"/>
  <c r="F53" i="31" s="1"/>
  <c r="I52" i="31"/>
  <c r="E52" i="31"/>
  <c r="F52" i="31" s="1"/>
  <c r="I51" i="31"/>
  <c r="E51" i="31"/>
  <c r="F51" i="31" s="1"/>
  <c r="I50" i="31"/>
  <c r="E50" i="31"/>
  <c r="F50" i="31" s="1"/>
  <c r="I49" i="31"/>
  <c r="E49" i="31"/>
  <c r="F49" i="31" s="1"/>
  <c r="I48" i="31"/>
  <c r="E48" i="31"/>
  <c r="F48" i="31" s="1"/>
  <c r="I47" i="31"/>
  <c r="E47" i="31"/>
  <c r="F47" i="31" s="1"/>
  <c r="I46" i="31"/>
  <c r="E46" i="31"/>
  <c r="F46" i="31" s="1"/>
  <c r="I45" i="31"/>
  <c r="E45" i="31"/>
  <c r="F45" i="31" s="1"/>
  <c r="I44" i="31"/>
  <c r="E44" i="31"/>
  <c r="F44" i="31" s="1"/>
  <c r="I43" i="31"/>
  <c r="E43" i="31"/>
  <c r="F43" i="31" s="1"/>
  <c r="I42" i="31"/>
  <c r="E42" i="31"/>
  <c r="F42" i="31" s="1"/>
  <c r="I41" i="31"/>
  <c r="E41" i="31"/>
  <c r="F41" i="31" s="1"/>
  <c r="I40" i="31"/>
  <c r="E40" i="31"/>
  <c r="F40" i="31" s="1"/>
  <c r="I39" i="31"/>
  <c r="E39" i="31"/>
  <c r="F39" i="31" s="1"/>
  <c r="I38" i="31"/>
  <c r="E38" i="31"/>
  <c r="F38" i="31" s="1"/>
  <c r="I37" i="31"/>
  <c r="E37" i="31"/>
  <c r="F37" i="31" s="1"/>
  <c r="I36" i="31"/>
  <c r="E36" i="31"/>
  <c r="F36" i="31" s="1"/>
  <c r="I35" i="31"/>
  <c r="E35" i="31"/>
  <c r="F35" i="31" s="1"/>
  <c r="I34" i="31"/>
  <c r="E34" i="31"/>
  <c r="F34" i="31" s="1"/>
  <c r="I33" i="31"/>
  <c r="E33" i="31"/>
  <c r="F33" i="31" s="1"/>
  <c r="I32" i="31"/>
  <c r="E32" i="31"/>
  <c r="F32" i="31" s="1"/>
  <c r="I31" i="31"/>
  <c r="E31" i="31"/>
  <c r="F31" i="31" s="1"/>
  <c r="I30" i="31"/>
  <c r="E30" i="31"/>
  <c r="F30" i="31" s="1"/>
  <c r="I29" i="31"/>
  <c r="E29" i="31"/>
  <c r="F29" i="31" s="1"/>
  <c r="I28" i="31"/>
  <c r="E28" i="31"/>
  <c r="F28" i="31" s="1"/>
  <c r="I27" i="31"/>
  <c r="E27" i="31"/>
  <c r="F27" i="31" s="1"/>
  <c r="I26" i="31"/>
  <c r="E26" i="31"/>
  <c r="F26" i="31" s="1"/>
  <c r="I25" i="31"/>
  <c r="E25" i="31"/>
  <c r="F25" i="31" s="1"/>
  <c r="I24" i="31"/>
  <c r="E24" i="31"/>
  <c r="I56" i="29"/>
  <c r="E56" i="29"/>
  <c r="F56" i="29" s="1"/>
  <c r="I55" i="29"/>
  <c r="E55" i="29"/>
  <c r="F55" i="29" s="1"/>
  <c r="I54" i="29"/>
  <c r="E54" i="29"/>
  <c r="F54" i="29" s="1"/>
  <c r="I53" i="29"/>
  <c r="E53" i="29"/>
  <c r="F53" i="29" s="1"/>
  <c r="I52" i="29"/>
  <c r="E52" i="29"/>
  <c r="F52" i="29" s="1"/>
  <c r="I51" i="29"/>
  <c r="E51" i="29"/>
  <c r="F51" i="29" s="1"/>
  <c r="I50" i="29"/>
  <c r="E50" i="29"/>
  <c r="F50" i="29" s="1"/>
  <c r="I49" i="29"/>
  <c r="E49" i="29"/>
  <c r="F49" i="29" s="1"/>
  <c r="I48" i="29"/>
  <c r="E48" i="29"/>
  <c r="F48" i="29" s="1"/>
  <c r="I47" i="29"/>
  <c r="E47" i="29"/>
  <c r="F47" i="29" s="1"/>
  <c r="I46" i="29"/>
  <c r="E46" i="29"/>
  <c r="F46" i="29" s="1"/>
  <c r="I45" i="29"/>
  <c r="K45" i="29" s="1"/>
  <c r="E45" i="29"/>
  <c r="F45" i="29" s="1"/>
  <c r="I44" i="29"/>
  <c r="E44" i="29"/>
  <c r="F44" i="29" s="1"/>
  <c r="I43" i="29"/>
  <c r="E43" i="29"/>
  <c r="F43" i="29" s="1"/>
  <c r="I42" i="29"/>
  <c r="E42" i="29"/>
  <c r="F42" i="29" s="1"/>
  <c r="I41" i="29"/>
  <c r="E41" i="29"/>
  <c r="F41" i="29" s="1"/>
  <c r="I40" i="29"/>
  <c r="E40" i="29"/>
  <c r="F40" i="29" s="1"/>
  <c r="I39" i="29"/>
  <c r="E39" i="29"/>
  <c r="F39" i="29" s="1"/>
  <c r="I38" i="29"/>
  <c r="E38" i="29"/>
  <c r="F38" i="29" s="1"/>
  <c r="I37" i="29"/>
  <c r="E37" i="29"/>
  <c r="F37" i="29" s="1"/>
  <c r="I36" i="29"/>
  <c r="E36" i="29"/>
  <c r="F36" i="29" s="1"/>
  <c r="I35" i="29"/>
  <c r="E35" i="29"/>
  <c r="F35" i="29" s="1"/>
  <c r="I34" i="29"/>
  <c r="E34" i="29"/>
  <c r="F34" i="29" s="1"/>
  <c r="I33" i="29"/>
  <c r="E33" i="29"/>
  <c r="F33" i="29" s="1"/>
  <c r="I32" i="29"/>
  <c r="E32" i="29"/>
  <c r="F32" i="29" s="1"/>
  <c r="I31" i="29"/>
  <c r="E31" i="29"/>
  <c r="F31" i="29" s="1"/>
  <c r="I30" i="29"/>
  <c r="E30" i="29"/>
  <c r="F30" i="29" s="1"/>
  <c r="I29" i="29"/>
  <c r="E29" i="29"/>
  <c r="F29" i="29" s="1"/>
  <c r="I28" i="29"/>
  <c r="E28" i="29"/>
  <c r="F28" i="29" s="1"/>
  <c r="I27" i="29"/>
  <c r="I58" i="29" s="1"/>
  <c r="E27" i="29"/>
  <c r="F27" i="29" s="1"/>
  <c r="I26" i="29"/>
  <c r="E26" i="29"/>
  <c r="F26" i="29" s="1"/>
  <c r="I25" i="29"/>
  <c r="E25" i="29"/>
  <c r="F25" i="29" s="1"/>
  <c r="I24" i="29"/>
  <c r="E24" i="29"/>
  <c r="E56" i="28"/>
  <c r="F56" i="28" s="1"/>
  <c r="E55" i="28"/>
  <c r="F55" i="28" s="1"/>
  <c r="I54" i="28"/>
  <c r="E54" i="28"/>
  <c r="F54" i="28" s="1"/>
  <c r="I53" i="28"/>
  <c r="E53" i="28"/>
  <c r="F53" i="28" s="1"/>
  <c r="I52" i="28"/>
  <c r="E52" i="28"/>
  <c r="F52" i="28" s="1"/>
  <c r="K52" i="28" s="1"/>
  <c r="I51" i="28"/>
  <c r="E51" i="28"/>
  <c r="F51" i="28" s="1"/>
  <c r="K51" i="28" s="1"/>
  <c r="I50" i="28"/>
  <c r="E50" i="28"/>
  <c r="F50" i="28" s="1"/>
  <c r="I49" i="28"/>
  <c r="E49" i="28"/>
  <c r="F49" i="28" s="1"/>
  <c r="K49" i="28" s="1"/>
  <c r="I48" i="28"/>
  <c r="E48" i="28"/>
  <c r="F48" i="28" s="1"/>
  <c r="I47" i="28"/>
  <c r="E47" i="28"/>
  <c r="F47" i="28" s="1"/>
  <c r="I46" i="28"/>
  <c r="E46" i="28"/>
  <c r="F46" i="28" s="1"/>
  <c r="I45" i="28"/>
  <c r="E45" i="28"/>
  <c r="F45" i="28" s="1"/>
  <c r="I44" i="28"/>
  <c r="E44" i="28"/>
  <c r="F44" i="28" s="1"/>
  <c r="I43" i="28"/>
  <c r="E43" i="28"/>
  <c r="F43" i="28" s="1"/>
  <c r="I42" i="28"/>
  <c r="E42" i="28"/>
  <c r="F42" i="28" s="1"/>
  <c r="I41" i="28"/>
  <c r="E41" i="28"/>
  <c r="F41" i="28" s="1"/>
  <c r="I40" i="28"/>
  <c r="E40" i="28"/>
  <c r="F40" i="28" s="1"/>
  <c r="K40" i="28" s="1"/>
  <c r="I39" i="28"/>
  <c r="E39" i="28"/>
  <c r="F39" i="28" s="1"/>
  <c r="K39" i="28" s="1"/>
  <c r="I38" i="28"/>
  <c r="E38" i="28"/>
  <c r="F38" i="28" s="1"/>
  <c r="I37" i="28"/>
  <c r="E37" i="28"/>
  <c r="F37" i="28" s="1"/>
  <c r="I36" i="28"/>
  <c r="E36" i="28"/>
  <c r="F36" i="28" s="1"/>
  <c r="I35" i="28"/>
  <c r="E35" i="28"/>
  <c r="F35" i="28" s="1"/>
  <c r="I34" i="28"/>
  <c r="E34" i="28"/>
  <c r="F34" i="28" s="1"/>
  <c r="I33" i="28"/>
  <c r="E33" i="28"/>
  <c r="F33" i="28" s="1"/>
  <c r="K33" i="28" s="1"/>
  <c r="I32" i="28"/>
  <c r="E32" i="28"/>
  <c r="F32" i="28" s="1"/>
  <c r="I31" i="28"/>
  <c r="E31" i="28"/>
  <c r="F31" i="28" s="1"/>
  <c r="I30" i="28"/>
  <c r="E30" i="28"/>
  <c r="F30" i="28" s="1"/>
  <c r="I29" i="28"/>
  <c r="E29" i="28"/>
  <c r="F29" i="28" s="1"/>
  <c r="I28" i="28"/>
  <c r="E28" i="28"/>
  <c r="F28" i="28" s="1"/>
  <c r="I27" i="28"/>
  <c r="E27" i="28"/>
  <c r="F27" i="28" s="1"/>
  <c r="I26" i="28"/>
  <c r="E26" i="28"/>
  <c r="F26" i="28" s="1"/>
  <c r="I25" i="28"/>
  <c r="E25" i="28"/>
  <c r="F25" i="28" s="1"/>
  <c r="F24" i="28"/>
  <c r="H62" i="32"/>
  <c r="D62" i="32"/>
  <c r="C62" i="32"/>
  <c r="H61" i="32"/>
  <c r="D61" i="32"/>
  <c r="C61" i="32"/>
  <c r="H60" i="32"/>
  <c r="D60" i="32"/>
  <c r="C60" i="32"/>
  <c r="H59" i="32"/>
  <c r="D59" i="32"/>
  <c r="C59" i="32"/>
  <c r="H58" i="32"/>
  <c r="D58" i="32"/>
  <c r="C58" i="32"/>
  <c r="H62" i="31"/>
  <c r="D62" i="31"/>
  <c r="C62" i="31"/>
  <c r="H61" i="31"/>
  <c r="D61" i="31"/>
  <c r="C61" i="31"/>
  <c r="H60" i="31"/>
  <c r="D60" i="31"/>
  <c r="C60" i="31"/>
  <c r="H59" i="31"/>
  <c r="D59" i="31"/>
  <c r="C59" i="31"/>
  <c r="H58" i="31"/>
  <c r="D58" i="31"/>
  <c r="C58" i="31"/>
  <c r="H62" i="29"/>
  <c r="D62" i="29"/>
  <c r="C62" i="29"/>
  <c r="H61" i="29"/>
  <c r="D61" i="29"/>
  <c r="C61" i="29"/>
  <c r="H60" i="29"/>
  <c r="D60" i="29"/>
  <c r="C60" i="29"/>
  <c r="H59" i="29"/>
  <c r="D59" i="29"/>
  <c r="C59" i="29"/>
  <c r="H58" i="29"/>
  <c r="D58" i="29"/>
  <c r="C58" i="29"/>
  <c r="H62" i="28"/>
  <c r="D62" i="28"/>
  <c r="C62" i="28"/>
  <c r="H61" i="28"/>
  <c r="D61" i="28"/>
  <c r="C61" i="28"/>
  <c r="H60" i="28"/>
  <c r="D60" i="28"/>
  <c r="C60" i="28"/>
  <c r="H59" i="28"/>
  <c r="D59" i="28"/>
  <c r="C59" i="28"/>
  <c r="H58" i="28"/>
  <c r="D58" i="28"/>
  <c r="C58" i="28"/>
  <c r="H62" i="14"/>
  <c r="D62" i="14"/>
  <c r="C62" i="14"/>
  <c r="H61" i="14"/>
  <c r="D61" i="14"/>
  <c r="C61" i="14"/>
  <c r="H60" i="14"/>
  <c r="D60" i="14"/>
  <c r="C60" i="14"/>
  <c r="H59" i="14"/>
  <c r="D59" i="14"/>
  <c r="C59" i="14"/>
  <c r="H58" i="14"/>
  <c r="D58" i="14"/>
  <c r="C58" i="14"/>
  <c r="K62" i="13"/>
  <c r="I62" i="13"/>
  <c r="H62" i="13"/>
  <c r="F62" i="13"/>
  <c r="E62" i="13"/>
  <c r="D62" i="13"/>
  <c r="C62" i="13"/>
  <c r="K61" i="13"/>
  <c r="I61" i="13"/>
  <c r="H61" i="13"/>
  <c r="F61" i="13"/>
  <c r="E61" i="13"/>
  <c r="D61" i="13"/>
  <c r="C61" i="13"/>
  <c r="K60" i="13"/>
  <c r="I60" i="13"/>
  <c r="H60" i="13"/>
  <c r="F60" i="13"/>
  <c r="E60" i="13"/>
  <c r="D60" i="13"/>
  <c r="C60" i="13"/>
  <c r="K59" i="13"/>
  <c r="I59" i="13"/>
  <c r="H59" i="13"/>
  <c r="F59" i="13"/>
  <c r="E59" i="13"/>
  <c r="D59" i="13"/>
  <c r="C59" i="13"/>
  <c r="K58" i="13"/>
  <c r="I58" i="13"/>
  <c r="H58" i="13"/>
  <c r="F58" i="13"/>
  <c r="E58" i="13"/>
  <c r="D58" i="13"/>
  <c r="C58" i="13"/>
  <c r="H62" i="12"/>
  <c r="D62" i="12"/>
  <c r="C62" i="12"/>
  <c r="H61" i="12"/>
  <c r="D61" i="12"/>
  <c r="C61" i="12"/>
  <c r="H60" i="12"/>
  <c r="D60" i="12"/>
  <c r="C60" i="12"/>
  <c r="H59" i="12"/>
  <c r="D59" i="12"/>
  <c r="C59" i="12"/>
  <c r="H58" i="12"/>
  <c r="D58" i="12"/>
  <c r="C58" i="12"/>
  <c r="H62" i="10"/>
  <c r="D62" i="10"/>
  <c r="C62" i="10"/>
  <c r="H61" i="10"/>
  <c r="D61" i="10"/>
  <c r="C61" i="10"/>
  <c r="H60" i="10"/>
  <c r="D60" i="10"/>
  <c r="C60" i="10"/>
  <c r="H59" i="10"/>
  <c r="D59" i="10"/>
  <c r="C59" i="10"/>
  <c r="H58" i="10"/>
  <c r="D58" i="10"/>
  <c r="C58" i="10"/>
  <c r="H62" i="9"/>
  <c r="D62" i="9"/>
  <c r="C62" i="9"/>
  <c r="H61" i="9"/>
  <c r="D61" i="9"/>
  <c r="C61" i="9"/>
  <c r="H60" i="9"/>
  <c r="D60" i="9"/>
  <c r="C60" i="9"/>
  <c r="H59" i="9"/>
  <c r="D59" i="9"/>
  <c r="C59" i="9"/>
  <c r="H58" i="9"/>
  <c r="D58" i="9"/>
  <c r="C58" i="9"/>
  <c r="H62" i="23"/>
  <c r="D62" i="23"/>
  <c r="C62" i="23"/>
  <c r="H61" i="23"/>
  <c r="D61" i="23"/>
  <c r="C61" i="23"/>
  <c r="H60" i="23"/>
  <c r="D60" i="23"/>
  <c r="C60" i="23"/>
  <c r="H59" i="23"/>
  <c r="D59" i="23"/>
  <c r="C59" i="23"/>
  <c r="H58" i="23"/>
  <c r="D58" i="23"/>
  <c r="C58" i="23"/>
  <c r="K62" i="8"/>
  <c r="I62" i="8"/>
  <c r="H62" i="8"/>
  <c r="F62" i="8"/>
  <c r="E62" i="8"/>
  <c r="D62" i="8"/>
  <c r="C62" i="8"/>
  <c r="K61" i="8"/>
  <c r="I61" i="8"/>
  <c r="H61" i="8"/>
  <c r="F61" i="8"/>
  <c r="E61" i="8"/>
  <c r="D61" i="8"/>
  <c r="C61" i="8"/>
  <c r="K60" i="8"/>
  <c r="I60" i="8"/>
  <c r="H60" i="8"/>
  <c r="F60" i="8"/>
  <c r="E60" i="8"/>
  <c r="D60" i="8"/>
  <c r="C60" i="8"/>
  <c r="K59" i="8"/>
  <c r="I59" i="8"/>
  <c r="H59" i="8"/>
  <c r="F59" i="8"/>
  <c r="E59" i="8"/>
  <c r="D59" i="8"/>
  <c r="C59" i="8"/>
  <c r="K58" i="8"/>
  <c r="I58" i="8"/>
  <c r="H58" i="8"/>
  <c r="F58" i="8"/>
  <c r="E58" i="8"/>
  <c r="D58" i="8"/>
  <c r="C58" i="8"/>
  <c r="H62" i="7"/>
  <c r="D62" i="7"/>
  <c r="C62" i="7"/>
  <c r="H61" i="7"/>
  <c r="D61" i="7"/>
  <c r="C61" i="7"/>
  <c r="H60" i="7"/>
  <c r="D60" i="7"/>
  <c r="C60" i="7"/>
  <c r="H59" i="7"/>
  <c r="D59" i="7"/>
  <c r="C59" i="7"/>
  <c r="H58" i="7"/>
  <c r="D58" i="7"/>
  <c r="C58" i="7"/>
  <c r="H62" i="6"/>
  <c r="D62" i="6"/>
  <c r="C62" i="6"/>
  <c r="H61" i="6"/>
  <c r="D61" i="6"/>
  <c r="C61" i="6"/>
  <c r="H60" i="6"/>
  <c r="D60" i="6"/>
  <c r="C60" i="6"/>
  <c r="H59" i="6"/>
  <c r="D59" i="6"/>
  <c r="C59" i="6"/>
  <c r="H58" i="6"/>
  <c r="D58" i="6"/>
  <c r="C58" i="6"/>
  <c r="H62" i="5"/>
  <c r="D62" i="5"/>
  <c r="C62" i="5"/>
  <c r="H61" i="5"/>
  <c r="D61" i="5"/>
  <c r="C61" i="5"/>
  <c r="H60" i="5"/>
  <c r="D60" i="5"/>
  <c r="C60" i="5"/>
  <c r="H59" i="5"/>
  <c r="D59" i="5"/>
  <c r="C59" i="5"/>
  <c r="H58" i="5"/>
  <c r="D58" i="5"/>
  <c r="C58" i="5"/>
  <c r="H62" i="4"/>
  <c r="D62" i="4"/>
  <c r="C62" i="4"/>
  <c r="H61" i="4"/>
  <c r="D61" i="4"/>
  <c r="C61" i="4"/>
  <c r="H60" i="4"/>
  <c r="D60" i="4"/>
  <c r="C60" i="4"/>
  <c r="H59" i="4"/>
  <c r="D59" i="4"/>
  <c r="C59" i="4"/>
  <c r="H58" i="4"/>
  <c r="D58" i="4"/>
  <c r="C58" i="4"/>
  <c r="H62" i="2"/>
  <c r="D62" i="2"/>
  <c r="C62" i="2"/>
  <c r="H61" i="2"/>
  <c r="D61" i="2"/>
  <c r="C61" i="2"/>
  <c r="H60" i="2"/>
  <c r="D60" i="2"/>
  <c r="C60" i="2"/>
  <c r="H59" i="2"/>
  <c r="D59" i="2"/>
  <c r="C59" i="2"/>
  <c r="H58" i="2"/>
  <c r="D58" i="2"/>
  <c r="C58" i="2"/>
  <c r="K29" i="32" l="1"/>
  <c r="K27" i="32"/>
  <c r="K51" i="32"/>
  <c r="I61" i="29"/>
  <c r="K46" i="29"/>
  <c r="K40" i="29"/>
  <c r="J48" i="28"/>
  <c r="K24" i="28"/>
  <c r="J40" i="32"/>
  <c r="J52" i="32"/>
  <c r="J46" i="32"/>
  <c r="J31" i="32"/>
  <c r="J37" i="32"/>
  <c r="J43" i="32"/>
  <c r="J49" i="32"/>
  <c r="J55" i="32"/>
  <c r="J28" i="32"/>
  <c r="J31" i="31"/>
  <c r="J49" i="31"/>
  <c r="J40" i="31"/>
  <c r="J52" i="31"/>
  <c r="K28" i="31"/>
  <c r="K46" i="31"/>
  <c r="K42" i="31"/>
  <c r="K37" i="31"/>
  <c r="J34" i="29"/>
  <c r="J52" i="29"/>
  <c r="J28" i="29"/>
  <c r="J43" i="29"/>
  <c r="J49" i="29"/>
  <c r="K53" i="29"/>
  <c r="K42" i="29"/>
  <c r="K48" i="29"/>
  <c r="K37" i="29"/>
  <c r="K48" i="32"/>
  <c r="K53" i="32"/>
  <c r="K33" i="32"/>
  <c r="I58" i="32"/>
  <c r="I61" i="32"/>
  <c r="E61" i="32"/>
  <c r="J34" i="32"/>
  <c r="K45" i="32"/>
  <c r="I59" i="32"/>
  <c r="I62" i="32"/>
  <c r="K30" i="32"/>
  <c r="K35" i="32"/>
  <c r="J25" i="32"/>
  <c r="I60" i="32"/>
  <c r="K42" i="32"/>
  <c r="K47" i="32"/>
  <c r="J28" i="31"/>
  <c r="I60" i="31"/>
  <c r="E61" i="31"/>
  <c r="K44" i="31"/>
  <c r="J34" i="31"/>
  <c r="K45" i="31"/>
  <c r="K35" i="31"/>
  <c r="I58" i="31"/>
  <c r="I61" i="31"/>
  <c r="J25" i="31"/>
  <c r="J43" i="31"/>
  <c r="J46" i="31"/>
  <c r="K26" i="31"/>
  <c r="I59" i="31"/>
  <c r="I62" i="31"/>
  <c r="K27" i="31"/>
  <c r="J37" i="31"/>
  <c r="K53" i="31"/>
  <c r="K30" i="29"/>
  <c r="K35" i="29"/>
  <c r="J40" i="29"/>
  <c r="J25" i="29"/>
  <c r="J46" i="29"/>
  <c r="I59" i="29"/>
  <c r="I62" i="29"/>
  <c r="K26" i="29"/>
  <c r="J31" i="29"/>
  <c r="K47" i="29"/>
  <c r="K27" i="29"/>
  <c r="J37" i="29"/>
  <c r="J55" i="29"/>
  <c r="I60" i="29"/>
  <c r="K28" i="29"/>
  <c r="E60" i="29"/>
  <c r="K44" i="29"/>
  <c r="K29" i="29"/>
  <c r="J45" i="28"/>
  <c r="J51" i="28"/>
  <c r="J30" i="28"/>
  <c r="K36" i="28"/>
  <c r="K42" i="28"/>
  <c r="K31" i="28"/>
  <c r="K37" i="28"/>
  <c r="J42" i="28"/>
  <c r="J54" i="28"/>
  <c r="K27" i="28"/>
  <c r="J24" i="28"/>
  <c r="J31" i="28"/>
  <c r="J52" i="28"/>
  <c r="J49" i="28"/>
  <c r="K46" i="28"/>
  <c r="J39" i="28"/>
  <c r="J46" i="28"/>
  <c r="I62" i="28"/>
  <c r="K43" i="28"/>
  <c r="J36" i="28"/>
  <c r="J43" i="28"/>
  <c r="K54" i="28"/>
  <c r="K30" i="28"/>
  <c r="J33" i="28"/>
  <c r="J40" i="28"/>
  <c r="J37" i="28"/>
  <c r="K48" i="28"/>
  <c r="K34" i="28"/>
  <c r="J27" i="28"/>
  <c r="J34" i="28"/>
  <c r="K45" i="28"/>
  <c r="K29" i="28"/>
  <c r="K47" i="28"/>
  <c r="K35" i="28"/>
  <c r="K53" i="28"/>
  <c r="E60" i="28"/>
  <c r="G41" i="28"/>
  <c r="K25" i="28"/>
  <c r="K28" i="28"/>
  <c r="K32" i="28"/>
  <c r="K50" i="28"/>
  <c r="K55" i="28"/>
  <c r="K25" i="32"/>
  <c r="K39" i="32"/>
  <c r="K43" i="32"/>
  <c r="K32" i="32"/>
  <c r="K50" i="32"/>
  <c r="K36" i="32"/>
  <c r="K40" i="32"/>
  <c r="K54" i="32"/>
  <c r="K37" i="32"/>
  <c r="K55" i="32"/>
  <c r="K26" i="32"/>
  <c r="K44" i="32"/>
  <c r="K34" i="32"/>
  <c r="K52" i="32"/>
  <c r="K41" i="32"/>
  <c r="K31" i="32"/>
  <c r="K49" i="32"/>
  <c r="K38" i="32"/>
  <c r="K56" i="32"/>
  <c r="K28" i="32"/>
  <c r="K46" i="32"/>
  <c r="E60" i="32"/>
  <c r="J24" i="32"/>
  <c r="J27" i="32"/>
  <c r="J30" i="32"/>
  <c r="J33" i="32"/>
  <c r="J36" i="32"/>
  <c r="J39" i="32"/>
  <c r="J42" i="32"/>
  <c r="J45" i="32"/>
  <c r="J48" i="32"/>
  <c r="J51" i="32"/>
  <c r="J54" i="32"/>
  <c r="F24" i="32"/>
  <c r="G42" i="32" s="1"/>
  <c r="E59" i="32"/>
  <c r="E62" i="32"/>
  <c r="J26" i="32"/>
  <c r="J29" i="32"/>
  <c r="J32" i="32"/>
  <c r="J35" i="32"/>
  <c r="J38" i="32"/>
  <c r="J41" i="32"/>
  <c r="J44" i="32"/>
  <c r="J47" i="32"/>
  <c r="J50" i="32"/>
  <c r="J53" i="32"/>
  <c r="J56" i="32"/>
  <c r="E58" i="32"/>
  <c r="K39" i="31"/>
  <c r="K25" i="31"/>
  <c r="K32" i="31"/>
  <c r="K43" i="31"/>
  <c r="K50" i="31"/>
  <c r="K36" i="31"/>
  <c r="K54" i="31"/>
  <c r="K29" i="31"/>
  <c r="K40" i="31"/>
  <c r="K47" i="31"/>
  <c r="K33" i="31"/>
  <c r="K51" i="31"/>
  <c r="K30" i="31"/>
  <c r="K48" i="31"/>
  <c r="K34" i="31"/>
  <c r="K41" i="31"/>
  <c r="G45" i="31"/>
  <c r="K52" i="31"/>
  <c r="K31" i="31"/>
  <c r="K38" i="31"/>
  <c r="K49" i="31"/>
  <c r="K56" i="31"/>
  <c r="E60" i="31"/>
  <c r="F24" i="31"/>
  <c r="G47" i="31" s="1"/>
  <c r="J24" i="31"/>
  <c r="J27" i="31"/>
  <c r="J30" i="31"/>
  <c r="J33" i="31"/>
  <c r="J36" i="31"/>
  <c r="J39" i="31"/>
  <c r="J42" i="31"/>
  <c r="J45" i="31"/>
  <c r="J48" i="31"/>
  <c r="J51" i="31"/>
  <c r="J54" i="31"/>
  <c r="E59" i="31"/>
  <c r="E62" i="31"/>
  <c r="J26" i="31"/>
  <c r="J29" i="31"/>
  <c r="J32" i="31"/>
  <c r="J35" i="31"/>
  <c r="J38" i="31"/>
  <c r="J41" i="31"/>
  <c r="J44" i="31"/>
  <c r="J47" i="31"/>
  <c r="J50" i="31"/>
  <c r="J53" i="31"/>
  <c r="J56" i="31"/>
  <c r="E58" i="31"/>
  <c r="K25" i="29"/>
  <c r="K32" i="29"/>
  <c r="K43" i="29"/>
  <c r="K50" i="29"/>
  <c r="K36" i="29"/>
  <c r="K54" i="29"/>
  <c r="K33" i="29"/>
  <c r="K51" i="29"/>
  <c r="K55" i="29"/>
  <c r="K34" i="29"/>
  <c r="K41" i="29"/>
  <c r="K52" i="29"/>
  <c r="G31" i="29"/>
  <c r="K39" i="29"/>
  <c r="K31" i="29"/>
  <c r="K38" i="29"/>
  <c r="K49" i="29"/>
  <c r="K56" i="29"/>
  <c r="E59" i="29"/>
  <c r="E62" i="29"/>
  <c r="F24" i="29"/>
  <c r="G29" i="29" s="1"/>
  <c r="J24" i="29"/>
  <c r="J27" i="29"/>
  <c r="J30" i="29"/>
  <c r="J33" i="29"/>
  <c r="J36" i="29"/>
  <c r="J39" i="29"/>
  <c r="J42" i="29"/>
  <c r="J45" i="29"/>
  <c r="J48" i="29"/>
  <c r="J51" i="29"/>
  <c r="J54" i="29"/>
  <c r="E61" i="29"/>
  <c r="E58" i="29"/>
  <c r="J26" i="29"/>
  <c r="J29" i="29"/>
  <c r="J32" i="29"/>
  <c r="J35" i="29"/>
  <c r="J38" i="29"/>
  <c r="J41" i="29"/>
  <c r="J44" i="29"/>
  <c r="J47" i="29"/>
  <c r="J50" i="29"/>
  <c r="J53" i="29"/>
  <c r="J56" i="29"/>
  <c r="G31" i="28"/>
  <c r="G39" i="28"/>
  <c r="G44" i="28"/>
  <c r="G26" i="28"/>
  <c r="K44" i="28"/>
  <c r="K26" i="28"/>
  <c r="G29" i="28"/>
  <c r="G34" i="28"/>
  <c r="G42" i="28"/>
  <c r="G47" i="28"/>
  <c r="G54" i="28"/>
  <c r="G28" i="28"/>
  <c r="G55" i="28"/>
  <c r="G32" i="28"/>
  <c r="G37" i="28"/>
  <c r="G45" i="28"/>
  <c r="G50" i="28"/>
  <c r="G25" i="28"/>
  <c r="G27" i="28"/>
  <c r="G30" i="28"/>
  <c r="G35" i="28"/>
  <c r="G40" i="28"/>
  <c r="G48" i="28"/>
  <c r="G53" i="28"/>
  <c r="K41" i="28"/>
  <c r="G56" i="28"/>
  <c r="G36" i="28"/>
  <c r="G33" i="28"/>
  <c r="G38" i="28"/>
  <c r="G51" i="28"/>
  <c r="K56" i="28"/>
  <c r="K38" i="28"/>
  <c r="J25" i="28"/>
  <c r="J28" i="28"/>
  <c r="J55" i="28"/>
  <c r="G24" i="28"/>
  <c r="J26" i="28"/>
  <c r="J29" i="28"/>
  <c r="J32" i="28"/>
  <c r="J35" i="28"/>
  <c r="J38" i="28"/>
  <c r="J41" i="28"/>
  <c r="J44" i="28"/>
  <c r="J47" i="28"/>
  <c r="J50" i="28"/>
  <c r="J53" i="28"/>
  <c r="J56" i="28"/>
  <c r="G43" i="28"/>
  <c r="G46" i="28"/>
  <c r="G49" i="28"/>
  <c r="G52" i="28"/>
  <c r="E59" i="28"/>
  <c r="E61" i="28"/>
  <c r="E58" i="28"/>
  <c r="E62" i="28"/>
  <c r="I58" i="28"/>
  <c r="I59" i="28"/>
  <c r="I60" i="28"/>
  <c r="I61" i="28"/>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24" i="12"/>
  <c r="G44" i="31" l="1"/>
  <c r="G56" i="31"/>
  <c r="G49" i="31"/>
  <c r="G53" i="31"/>
  <c r="G33" i="31"/>
  <c r="K24" i="29"/>
  <c r="G40" i="29"/>
  <c r="G38" i="29"/>
  <c r="I58" i="12"/>
  <c r="I61" i="12"/>
  <c r="I60" i="12"/>
  <c r="I59" i="12"/>
  <c r="I62" i="12"/>
  <c r="G34" i="29"/>
  <c r="G32" i="29"/>
  <c r="G47" i="29"/>
  <c r="G54" i="32"/>
  <c r="G34" i="32"/>
  <c r="G28" i="32"/>
  <c r="G48" i="32"/>
  <c r="G36" i="32"/>
  <c r="K24" i="32"/>
  <c r="L47" i="32" s="1"/>
  <c r="G38" i="32"/>
  <c r="G26" i="32"/>
  <c r="G51" i="32"/>
  <c r="G31" i="32"/>
  <c r="G46" i="31"/>
  <c r="K24" i="31"/>
  <c r="L44" i="31" s="1"/>
  <c r="G27" i="31"/>
  <c r="L56" i="31"/>
  <c r="G42" i="31"/>
  <c r="G30" i="31"/>
  <c r="G44" i="29"/>
  <c r="L31" i="28"/>
  <c r="L38" i="28"/>
  <c r="L45" i="28"/>
  <c r="L24" i="28"/>
  <c r="L48" i="28"/>
  <c r="L30" i="28"/>
  <c r="L42" i="28"/>
  <c r="G39" i="32"/>
  <c r="G45" i="32"/>
  <c r="G30" i="32"/>
  <c r="G33" i="32"/>
  <c r="G50" i="32"/>
  <c r="L43" i="32"/>
  <c r="F61" i="32"/>
  <c r="F62" i="32"/>
  <c r="F59" i="32"/>
  <c r="F58" i="32"/>
  <c r="F60" i="32"/>
  <c r="G24" i="32"/>
  <c r="G27" i="32"/>
  <c r="G43" i="32"/>
  <c r="G53" i="32"/>
  <c r="G55" i="32"/>
  <c r="G47" i="32"/>
  <c r="G56" i="32"/>
  <c r="G52" i="32"/>
  <c r="G32" i="32"/>
  <c r="G46" i="32"/>
  <c r="G44" i="32"/>
  <c r="G40" i="32"/>
  <c r="G49" i="32"/>
  <c r="G41" i="32"/>
  <c r="G25" i="32"/>
  <c r="G35" i="32"/>
  <c r="G37" i="32"/>
  <c r="G29" i="32"/>
  <c r="L52" i="31"/>
  <c r="L40" i="31"/>
  <c r="L32" i="31"/>
  <c r="L37" i="31"/>
  <c r="L25" i="31"/>
  <c r="L49" i="31"/>
  <c r="L29" i="31"/>
  <c r="G50" i="31"/>
  <c r="L34" i="31"/>
  <c r="G43" i="31"/>
  <c r="L38" i="31"/>
  <c r="L39" i="31"/>
  <c r="F61" i="31"/>
  <c r="F58" i="31"/>
  <c r="F62" i="31"/>
  <c r="F59" i="31"/>
  <c r="G24" i="31"/>
  <c r="F60" i="31"/>
  <c r="L31" i="31"/>
  <c r="G52" i="31"/>
  <c r="G40" i="31"/>
  <c r="G32" i="31"/>
  <c r="L48" i="31"/>
  <c r="L36" i="31"/>
  <c r="G25" i="31"/>
  <c r="G41" i="31"/>
  <c r="G37" i="31"/>
  <c r="G29" i="31"/>
  <c r="L53" i="31"/>
  <c r="L45" i="31"/>
  <c r="G34" i="31"/>
  <c r="G54" i="31"/>
  <c r="L46" i="31"/>
  <c r="L42" i="31"/>
  <c r="G38" i="31"/>
  <c r="L30" i="31"/>
  <c r="G26" i="31"/>
  <c r="L50" i="31"/>
  <c r="G39" i="31"/>
  <c r="G35" i="31"/>
  <c r="G31" i="31"/>
  <c r="G51" i="31"/>
  <c r="G28" i="31"/>
  <c r="L27" i="31"/>
  <c r="G48" i="31"/>
  <c r="L47" i="31"/>
  <c r="G36" i="31"/>
  <c r="L28" i="31"/>
  <c r="K61" i="29"/>
  <c r="K58" i="29"/>
  <c r="K59" i="29"/>
  <c r="L24" i="29"/>
  <c r="K62" i="29"/>
  <c r="K60" i="29"/>
  <c r="L56" i="29"/>
  <c r="L27" i="29"/>
  <c r="G25" i="29"/>
  <c r="G37" i="29"/>
  <c r="L36" i="29"/>
  <c r="L49" i="29"/>
  <c r="L52" i="29"/>
  <c r="L55" i="29"/>
  <c r="L33" i="29"/>
  <c r="F60" i="29"/>
  <c r="F61" i="29"/>
  <c r="F58" i="29"/>
  <c r="G24" i="29"/>
  <c r="F62" i="29"/>
  <c r="F59" i="29"/>
  <c r="G42" i="29"/>
  <c r="G45" i="29"/>
  <c r="G48" i="29"/>
  <c r="G26" i="29"/>
  <c r="G50" i="29"/>
  <c r="L51" i="29"/>
  <c r="L38" i="29"/>
  <c r="L41" i="29"/>
  <c r="L44" i="29"/>
  <c r="L28" i="29"/>
  <c r="G54" i="29"/>
  <c r="L31" i="29"/>
  <c r="L34" i="29"/>
  <c r="L37" i="29"/>
  <c r="G51" i="29"/>
  <c r="L50" i="29"/>
  <c r="G53" i="29"/>
  <c r="L39" i="29"/>
  <c r="G27" i="29"/>
  <c r="G30" i="29"/>
  <c r="L47" i="29"/>
  <c r="L43" i="29"/>
  <c r="L30" i="29"/>
  <c r="G46" i="29"/>
  <c r="G39" i="29"/>
  <c r="L46" i="29"/>
  <c r="L26" i="29"/>
  <c r="L40" i="29"/>
  <c r="G36" i="29"/>
  <c r="L42" i="29"/>
  <c r="G56" i="29"/>
  <c r="G52" i="29"/>
  <c r="G43" i="29"/>
  <c r="G33" i="29"/>
  <c r="L32" i="29"/>
  <c r="G35" i="29"/>
  <c r="G49" i="29"/>
  <c r="L48" i="29"/>
  <c r="L35" i="29"/>
  <c r="L29" i="29"/>
  <c r="L25" i="29"/>
  <c r="G28" i="29"/>
  <c r="L45" i="29"/>
  <c r="G41" i="29"/>
  <c r="G55" i="29"/>
  <c r="L54" i="29"/>
  <c r="L53" i="29"/>
  <c r="L35" i="28"/>
  <c r="L32" i="28"/>
  <c r="L25" i="28"/>
  <c r="L26" i="28"/>
  <c r="L56" i="28"/>
  <c r="L41" i="28"/>
  <c r="L47" i="28"/>
  <c r="L54" i="28"/>
  <c r="L52" i="28"/>
  <c r="L39" i="28"/>
  <c r="L44" i="28"/>
  <c r="L40" i="28"/>
  <c r="L29" i="28"/>
  <c r="L36" i="28"/>
  <c r="L33" i="28"/>
  <c r="L37" i="28"/>
  <c r="L43" i="28"/>
  <c r="L46" i="28"/>
  <c r="L27" i="28"/>
  <c r="L34" i="28"/>
  <c r="L49" i="28"/>
  <c r="L55" i="28"/>
  <c r="L53" i="28"/>
  <c r="L50" i="28"/>
  <c r="L51" i="28"/>
  <c r="L28" i="28"/>
  <c r="K62" i="28"/>
  <c r="K61" i="28"/>
  <c r="K60" i="28"/>
  <c r="K59" i="28"/>
  <c r="K58" i="28"/>
  <c r="F62" i="28"/>
  <c r="F61" i="28"/>
  <c r="F60" i="28"/>
  <c r="F59" i="28"/>
  <c r="F58" i="28"/>
  <c r="I24" i="2"/>
  <c r="I56" i="23"/>
  <c r="E56" i="23"/>
  <c r="F56" i="23" s="1"/>
  <c r="I55" i="23"/>
  <c r="E55" i="23"/>
  <c r="F55" i="23" s="1"/>
  <c r="I54" i="23"/>
  <c r="E54" i="23"/>
  <c r="F54" i="23" s="1"/>
  <c r="I53" i="23"/>
  <c r="E53" i="23"/>
  <c r="F53" i="23" s="1"/>
  <c r="I52" i="23"/>
  <c r="E52" i="23"/>
  <c r="F52" i="23" s="1"/>
  <c r="I51" i="23"/>
  <c r="E51" i="23"/>
  <c r="F51" i="23" s="1"/>
  <c r="I50" i="23"/>
  <c r="E50" i="23"/>
  <c r="F50" i="23" s="1"/>
  <c r="I49" i="23"/>
  <c r="E49" i="23"/>
  <c r="F49" i="23" s="1"/>
  <c r="I48" i="23"/>
  <c r="E48" i="23"/>
  <c r="F48" i="23" s="1"/>
  <c r="I47" i="23"/>
  <c r="E47" i="23"/>
  <c r="F47" i="23" s="1"/>
  <c r="I46" i="23"/>
  <c r="E46" i="23"/>
  <c r="F46" i="23" s="1"/>
  <c r="I45" i="23"/>
  <c r="E45" i="23"/>
  <c r="F45" i="23" s="1"/>
  <c r="I44" i="23"/>
  <c r="E44" i="23"/>
  <c r="F44" i="23" s="1"/>
  <c r="I43" i="23"/>
  <c r="E43" i="23"/>
  <c r="F43" i="23" s="1"/>
  <c r="I42" i="23"/>
  <c r="E42" i="23"/>
  <c r="F42" i="23" s="1"/>
  <c r="I41" i="23"/>
  <c r="E41" i="23"/>
  <c r="F41" i="23" s="1"/>
  <c r="I40" i="23"/>
  <c r="E40" i="23"/>
  <c r="F40" i="23" s="1"/>
  <c r="I39" i="23"/>
  <c r="E39" i="23"/>
  <c r="F39" i="23" s="1"/>
  <c r="I38" i="23"/>
  <c r="E38" i="23"/>
  <c r="F38" i="23" s="1"/>
  <c r="I37" i="23"/>
  <c r="E37" i="23"/>
  <c r="F37" i="23" s="1"/>
  <c r="I36" i="23"/>
  <c r="E36" i="23"/>
  <c r="F36" i="23" s="1"/>
  <c r="I35" i="23"/>
  <c r="E35" i="23"/>
  <c r="F35" i="23" s="1"/>
  <c r="I34" i="23"/>
  <c r="E34" i="23"/>
  <c r="F34" i="23" s="1"/>
  <c r="I33" i="23"/>
  <c r="E33" i="23"/>
  <c r="F33" i="23" s="1"/>
  <c r="I32" i="23"/>
  <c r="E32" i="23"/>
  <c r="F32" i="23" s="1"/>
  <c r="I31" i="23"/>
  <c r="E31" i="23"/>
  <c r="F31" i="23" s="1"/>
  <c r="I30" i="23"/>
  <c r="E30" i="23"/>
  <c r="F30" i="23" s="1"/>
  <c r="I29" i="23"/>
  <c r="E29" i="23"/>
  <c r="F29" i="23" s="1"/>
  <c r="I28" i="23"/>
  <c r="E28" i="23"/>
  <c r="F28" i="23" s="1"/>
  <c r="I27" i="23"/>
  <c r="E27" i="23"/>
  <c r="F27" i="23" s="1"/>
  <c r="I26" i="23"/>
  <c r="E26" i="23"/>
  <c r="F26" i="23" s="1"/>
  <c r="I25" i="23"/>
  <c r="E25" i="23"/>
  <c r="F25" i="23" s="1"/>
  <c r="I24" i="23"/>
  <c r="E24" i="23"/>
  <c r="L26" i="32" l="1"/>
  <c r="L41" i="32"/>
  <c r="L37" i="32"/>
  <c r="L54" i="32"/>
  <c r="L43" i="31"/>
  <c r="L33" i="31"/>
  <c r="L51" i="31"/>
  <c r="L54" i="31"/>
  <c r="K61" i="31"/>
  <c r="L35" i="31"/>
  <c r="K58" i="31"/>
  <c r="L26" i="31"/>
  <c r="K60" i="31"/>
  <c r="L24" i="31"/>
  <c r="K59" i="31"/>
  <c r="L41" i="31"/>
  <c r="K62" i="31"/>
  <c r="F24" i="23"/>
  <c r="G25" i="23" s="1"/>
  <c r="E59" i="23"/>
  <c r="E62" i="23"/>
  <c r="E60" i="23"/>
  <c r="E58" i="23"/>
  <c r="E61" i="23"/>
  <c r="I62" i="23"/>
  <c r="I60" i="23"/>
  <c r="I58" i="23"/>
  <c r="I61" i="23"/>
  <c r="I59" i="23"/>
  <c r="L55" i="32"/>
  <c r="L40" i="32"/>
  <c r="L33" i="32"/>
  <c r="L51" i="32"/>
  <c r="L36" i="32"/>
  <c r="L29" i="32"/>
  <c r="K58" i="32"/>
  <c r="L44" i="32"/>
  <c r="L32" i="32"/>
  <c r="L38" i="32"/>
  <c r="K61" i="32"/>
  <c r="L27" i="32"/>
  <c r="L42" i="32"/>
  <c r="L46" i="32"/>
  <c r="L24" i="32"/>
  <c r="L53" i="32"/>
  <c r="L25" i="32"/>
  <c r="L39" i="32"/>
  <c r="K60" i="32"/>
  <c r="L50" i="32"/>
  <c r="K59" i="32"/>
  <c r="L30" i="32"/>
  <c r="K62" i="32"/>
  <c r="L34" i="32"/>
  <c r="L48" i="32"/>
  <c r="L52" i="32"/>
  <c r="L45" i="32"/>
  <c r="L49" i="32"/>
  <c r="L35" i="32"/>
  <c r="L31" i="32"/>
  <c r="L28" i="32"/>
  <c r="L56" i="32"/>
  <c r="K33" i="23"/>
  <c r="J34" i="23"/>
  <c r="J31" i="23"/>
  <c r="K32" i="23"/>
  <c r="J25" i="23"/>
  <c r="K26" i="23"/>
  <c r="G45" i="23"/>
  <c r="J28" i="23"/>
  <c r="K27" i="23"/>
  <c r="G39" i="23"/>
  <c r="G51" i="23"/>
  <c r="G34" i="23"/>
  <c r="K34" i="23"/>
  <c r="K39" i="23"/>
  <c r="K45" i="23"/>
  <c r="K51" i="23"/>
  <c r="G29" i="23"/>
  <c r="G40" i="23"/>
  <c r="K40" i="23"/>
  <c r="G46" i="23"/>
  <c r="K46" i="23"/>
  <c r="G52" i="23"/>
  <c r="K52" i="23"/>
  <c r="K24" i="23"/>
  <c r="K29" i="23"/>
  <c r="K25" i="23"/>
  <c r="G41" i="23"/>
  <c r="G47" i="23"/>
  <c r="G53" i="23"/>
  <c r="G35" i="23"/>
  <c r="K30" i="23"/>
  <c r="K35" i="23"/>
  <c r="K41" i="23"/>
  <c r="K47" i="23"/>
  <c r="K53" i="23"/>
  <c r="K31" i="23"/>
  <c r="G42" i="23"/>
  <c r="G48" i="23"/>
  <c r="G54" i="23"/>
  <c r="G26" i="23"/>
  <c r="K36" i="23"/>
  <c r="K42" i="23"/>
  <c r="K48" i="23"/>
  <c r="K54" i="23"/>
  <c r="G37" i="23"/>
  <c r="K37" i="23"/>
  <c r="K43" i="23"/>
  <c r="G49" i="23"/>
  <c r="K49" i="23"/>
  <c r="G55" i="23"/>
  <c r="K55" i="23"/>
  <c r="G27" i="23"/>
  <c r="G32" i="23"/>
  <c r="G38" i="23"/>
  <c r="G44" i="23"/>
  <c r="G50" i="23"/>
  <c r="K28" i="23"/>
  <c r="G33" i="23"/>
  <c r="K38" i="23"/>
  <c r="K44" i="23"/>
  <c r="K50" i="23"/>
  <c r="K56" i="23"/>
  <c r="J37" i="23"/>
  <c r="J40" i="23"/>
  <c r="J43" i="23"/>
  <c r="J46" i="23"/>
  <c r="J49" i="23"/>
  <c r="J52" i="23"/>
  <c r="J55" i="23"/>
  <c r="J24" i="23"/>
  <c r="J27" i="23"/>
  <c r="J30" i="23"/>
  <c r="J33" i="23"/>
  <c r="J36" i="23"/>
  <c r="J39" i="23"/>
  <c r="J42" i="23"/>
  <c r="J45" i="23"/>
  <c r="J48" i="23"/>
  <c r="J51" i="23"/>
  <c r="J54" i="23"/>
  <c r="J26" i="23"/>
  <c r="J29" i="23"/>
  <c r="J32" i="23"/>
  <c r="J35" i="23"/>
  <c r="J38" i="23"/>
  <c r="J41" i="23"/>
  <c r="J44" i="23"/>
  <c r="J47" i="23"/>
  <c r="J50" i="23"/>
  <c r="J53" i="23"/>
  <c r="J56" i="23"/>
  <c r="G36" i="23" l="1"/>
  <c r="G30" i="23"/>
  <c r="G24" i="23"/>
  <c r="G28" i="23"/>
  <c r="G43" i="23"/>
  <c r="G56" i="23"/>
  <c r="G31" i="23"/>
  <c r="K62" i="23"/>
  <c r="K60" i="23"/>
  <c r="K61" i="23"/>
  <c r="K58" i="23"/>
  <c r="K59" i="23"/>
  <c r="F59" i="23"/>
  <c r="F62" i="23"/>
  <c r="F58" i="23"/>
  <c r="F60" i="23"/>
  <c r="F61" i="23"/>
  <c r="L37" i="23"/>
  <c r="L45" i="23"/>
  <c r="L53" i="23"/>
  <c r="L29" i="23"/>
  <c r="L39" i="23"/>
  <c r="L54" i="23"/>
  <c r="L47" i="23"/>
  <c r="L33" i="23"/>
  <c r="L34" i="23"/>
  <c r="L48" i="23"/>
  <c r="L41" i="23"/>
  <c r="L52" i="23"/>
  <c r="L35" i="23"/>
  <c r="L56" i="23"/>
  <c r="L30" i="23"/>
  <c r="L50" i="23"/>
  <c r="L26" i="23"/>
  <c r="L49" i="23"/>
  <c r="L32" i="23"/>
  <c r="L28" i="23"/>
  <c r="L43" i="23"/>
  <c r="L27" i="23"/>
  <c r="L42" i="23"/>
  <c r="L36" i="23"/>
  <c r="L46" i="23"/>
  <c r="L55" i="23"/>
  <c r="L44" i="23"/>
  <c r="L40" i="23"/>
  <c r="L38" i="23"/>
  <c r="L31" i="23"/>
  <c r="L25" i="23"/>
  <c r="L51" i="23"/>
  <c r="L24" i="23"/>
  <c r="I56" i="14" l="1"/>
  <c r="E56" i="14"/>
  <c r="F56" i="14" s="1"/>
  <c r="I55" i="14"/>
  <c r="E55" i="14"/>
  <c r="F55" i="14" s="1"/>
  <c r="I54" i="14"/>
  <c r="E54" i="14"/>
  <c r="F54" i="14" s="1"/>
  <c r="I53" i="14"/>
  <c r="E53" i="14"/>
  <c r="F53" i="14" s="1"/>
  <c r="I52" i="14"/>
  <c r="E52" i="14"/>
  <c r="F52" i="14" s="1"/>
  <c r="I51" i="14"/>
  <c r="E51" i="14"/>
  <c r="F51" i="14" s="1"/>
  <c r="I50" i="14"/>
  <c r="E50" i="14"/>
  <c r="F50" i="14" s="1"/>
  <c r="I49" i="14"/>
  <c r="E49" i="14"/>
  <c r="F49" i="14" s="1"/>
  <c r="I48" i="14"/>
  <c r="E48" i="14"/>
  <c r="F48" i="14" s="1"/>
  <c r="I47" i="14"/>
  <c r="E47" i="14"/>
  <c r="F47" i="14" s="1"/>
  <c r="I46" i="14"/>
  <c r="E46" i="14"/>
  <c r="F46" i="14" s="1"/>
  <c r="I45" i="14"/>
  <c r="E45" i="14"/>
  <c r="F45" i="14" s="1"/>
  <c r="I44" i="14"/>
  <c r="E44" i="14"/>
  <c r="F44" i="14" s="1"/>
  <c r="I43" i="14"/>
  <c r="E43" i="14"/>
  <c r="F43" i="14" s="1"/>
  <c r="I42" i="14"/>
  <c r="E42" i="14"/>
  <c r="F42" i="14" s="1"/>
  <c r="I41" i="14"/>
  <c r="E41" i="14"/>
  <c r="F41" i="14" s="1"/>
  <c r="I40" i="14"/>
  <c r="E40" i="14"/>
  <c r="F40" i="14" s="1"/>
  <c r="I39" i="14"/>
  <c r="E39" i="14"/>
  <c r="F39" i="14" s="1"/>
  <c r="I38" i="14"/>
  <c r="E38" i="14"/>
  <c r="F38" i="14" s="1"/>
  <c r="I37" i="14"/>
  <c r="E37" i="14"/>
  <c r="F37" i="14" s="1"/>
  <c r="I36" i="14"/>
  <c r="E36" i="14"/>
  <c r="F36" i="14" s="1"/>
  <c r="I35" i="14"/>
  <c r="E35" i="14"/>
  <c r="F35" i="14" s="1"/>
  <c r="I34" i="14"/>
  <c r="E34" i="14"/>
  <c r="F34" i="14" s="1"/>
  <c r="I33" i="14"/>
  <c r="E33" i="14"/>
  <c r="F33" i="14" s="1"/>
  <c r="I32" i="14"/>
  <c r="E32" i="14"/>
  <c r="F32" i="14" s="1"/>
  <c r="I31" i="14"/>
  <c r="E31" i="14"/>
  <c r="F31" i="14" s="1"/>
  <c r="I30" i="14"/>
  <c r="E30" i="14"/>
  <c r="F30" i="14" s="1"/>
  <c r="I29" i="14"/>
  <c r="E29" i="14"/>
  <c r="F29" i="14" s="1"/>
  <c r="I28" i="14"/>
  <c r="E28" i="14"/>
  <c r="F28" i="14" s="1"/>
  <c r="I27" i="14"/>
  <c r="E27" i="14"/>
  <c r="F27" i="14" s="1"/>
  <c r="I26" i="14"/>
  <c r="E26" i="14"/>
  <c r="F26" i="14" s="1"/>
  <c r="I25" i="14"/>
  <c r="E25" i="14"/>
  <c r="F25" i="14" s="1"/>
  <c r="I24" i="14"/>
  <c r="E24" i="14"/>
  <c r="E56" i="12"/>
  <c r="F56" i="12" s="1"/>
  <c r="K56" i="12" s="1"/>
  <c r="E55" i="12"/>
  <c r="F55" i="12" s="1"/>
  <c r="E54" i="12"/>
  <c r="F54" i="12" s="1"/>
  <c r="E53" i="12"/>
  <c r="F53" i="12" s="1"/>
  <c r="E52" i="12"/>
  <c r="F52" i="12" s="1"/>
  <c r="E51" i="12"/>
  <c r="F51" i="12" s="1"/>
  <c r="E50" i="12"/>
  <c r="F50" i="12" s="1"/>
  <c r="E49" i="12"/>
  <c r="F49" i="12" s="1"/>
  <c r="K49" i="12" s="1"/>
  <c r="E48" i="12"/>
  <c r="F48" i="12" s="1"/>
  <c r="E47" i="12"/>
  <c r="F47" i="12" s="1"/>
  <c r="E46" i="12"/>
  <c r="F46" i="12" s="1"/>
  <c r="E45" i="12"/>
  <c r="F45" i="12" s="1"/>
  <c r="E44" i="12"/>
  <c r="F44" i="12" s="1"/>
  <c r="E43" i="12"/>
  <c r="F43" i="12" s="1"/>
  <c r="E42" i="12"/>
  <c r="F42" i="12" s="1"/>
  <c r="E41" i="12"/>
  <c r="F41" i="12" s="1"/>
  <c r="K41" i="12" s="1"/>
  <c r="E40" i="12"/>
  <c r="F40" i="12" s="1"/>
  <c r="E39" i="12"/>
  <c r="F39" i="12" s="1"/>
  <c r="E38" i="12"/>
  <c r="F38" i="12" s="1"/>
  <c r="E37" i="12"/>
  <c r="F37" i="12" s="1"/>
  <c r="K37" i="12" s="1"/>
  <c r="E36" i="12"/>
  <c r="F36" i="12" s="1"/>
  <c r="K36" i="12" s="1"/>
  <c r="E35" i="12"/>
  <c r="F35" i="12" s="1"/>
  <c r="E34" i="12"/>
  <c r="F34" i="12" s="1"/>
  <c r="K34" i="12" s="1"/>
  <c r="E33" i="12"/>
  <c r="F33" i="12" s="1"/>
  <c r="E32" i="12"/>
  <c r="F32" i="12" s="1"/>
  <c r="E31" i="12"/>
  <c r="F31" i="12" s="1"/>
  <c r="E30" i="12"/>
  <c r="F30" i="12" s="1"/>
  <c r="E29" i="12"/>
  <c r="F29" i="12" s="1"/>
  <c r="E28" i="12"/>
  <c r="F28" i="12" s="1"/>
  <c r="E27" i="12"/>
  <c r="F27" i="12" s="1"/>
  <c r="E26" i="12"/>
  <c r="F26" i="12" s="1"/>
  <c r="E25" i="12"/>
  <c r="F25" i="12" s="1"/>
  <c r="E24" i="12"/>
  <c r="I56" i="10"/>
  <c r="E56" i="10"/>
  <c r="F56" i="10" s="1"/>
  <c r="I55" i="10"/>
  <c r="E55" i="10"/>
  <c r="F55" i="10" s="1"/>
  <c r="I54" i="10"/>
  <c r="E54" i="10"/>
  <c r="F54" i="10" s="1"/>
  <c r="I53" i="10"/>
  <c r="E53" i="10"/>
  <c r="F53" i="10" s="1"/>
  <c r="I52" i="10"/>
  <c r="E52" i="10"/>
  <c r="F52" i="10" s="1"/>
  <c r="I51" i="10"/>
  <c r="E51" i="10"/>
  <c r="F51" i="10" s="1"/>
  <c r="I50" i="10"/>
  <c r="E50" i="10"/>
  <c r="F50" i="10" s="1"/>
  <c r="I49" i="10"/>
  <c r="E49" i="10"/>
  <c r="F49" i="10" s="1"/>
  <c r="I48" i="10"/>
  <c r="E48" i="10"/>
  <c r="F48" i="10" s="1"/>
  <c r="I47" i="10"/>
  <c r="E47" i="10"/>
  <c r="F47" i="10" s="1"/>
  <c r="I46" i="10"/>
  <c r="E46" i="10"/>
  <c r="F46" i="10" s="1"/>
  <c r="I45" i="10"/>
  <c r="E45" i="10"/>
  <c r="F45" i="10" s="1"/>
  <c r="I44" i="10"/>
  <c r="E44" i="10"/>
  <c r="F44" i="10" s="1"/>
  <c r="I43" i="10"/>
  <c r="E43" i="10"/>
  <c r="F43" i="10" s="1"/>
  <c r="I42" i="10"/>
  <c r="E42" i="10"/>
  <c r="F42" i="10" s="1"/>
  <c r="I41" i="10"/>
  <c r="E41" i="10"/>
  <c r="F41" i="10" s="1"/>
  <c r="I40" i="10"/>
  <c r="E40" i="10"/>
  <c r="F40" i="10" s="1"/>
  <c r="I39" i="10"/>
  <c r="E39" i="10"/>
  <c r="F39" i="10" s="1"/>
  <c r="I38" i="10"/>
  <c r="E38" i="10"/>
  <c r="F38" i="10" s="1"/>
  <c r="I37" i="10"/>
  <c r="E37" i="10"/>
  <c r="F37" i="10" s="1"/>
  <c r="I36" i="10"/>
  <c r="E36" i="10"/>
  <c r="F36" i="10" s="1"/>
  <c r="I35" i="10"/>
  <c r="E35" i="10"/>
  <c r="F35" i="10" s="1"/>
  <c r="I34" i="10"/>
  <c r="E34" i="10"/>
  <c r="F34" i="10" s="1"/>
  <c r="I33" i="10"/>
  <c r="E33" i="10"/>
  <c r="F33" i="10" s="1"/>
  <c r="I32" i="10"/>
  <c r="E32" i="10"/>
  <c r="F32" i="10" s="1"/>
  <c r="I31" i="10"/>
  <c r="E31" i="10"/>
  <c r="F31" i="10" s="1"/>
  <c r="I30" i="10"/>
  <c r="E30" i="10"/>
  <c r="F30" i="10" s="1"/>
  <c r="K30" i="10" s="1"/>
  <c r="I29" i="10"/>
  <c r="E29" i="10"/>
  <c r="F29" i="10" s="1"/>
  <c r="I28" i="10"/>
  <c r="E28" i="10"/>
  <c r="F28" i="10" s="1"/>
  <c r="I27" i="10"/>
  <c r="E27" i="10"/>
  <c r="F27" i="10" s="1"/>
  <c r="I26" i="10"/>
  <c r="E26" i="10"/>
  <c r="F26" i="10" s="1"/>
  <c r="I25" i="10"/>
  <c r="E25" i="10"/>
  <c r="F25" i="10" s="1"/>
  <c r="I24" i="10"/>
  <c r="E24" i="10"/>
  <c r="I56" i="9"/>
  <c r="E56" i="9"/>
  <c r="F56" i="9" s="1"/>
  <c r="I55" i="9"/>
  <c r="E55" i="9"/>
  <c r="F55" i="9" s="1"/>
  <c r="I54" i="9"/>
  <c r="E54" i="9"/>
  <c r="F54" i="9" s="1"/>
  <c r="I53" i="9"/>
  <c r="E53" i="9"/>
  <c r="F53" i="9" s="1"/>
  <c r="I52" i="9"/>
  <c r="E52" i="9"/>
  <c r="F52" i="9" s="1"/>
  <c r="I51" i="9"/>
  <c r="E51" i="9"/>
  <c r="F51" i="9" s="1"/>
  <c r="I50" i="9"/>
  <c r="E50" i="9"/>
  <c r="F50" i="9" s="1"/>
  <c r="I49" i="9"/>
  <c r="E49" i="9"/>
  <c r="F49" i="9" s="1"/>
  <c r="I48" i="9"/>
  <c r="E48" i="9"/>
  <c r="F48" i="9" s="1"/>
  <c r="I47" i="9"/>
  <c r="E47" i="9"/>
  <c r="F47" i="9" s="1"/>
  <c r="I46" i="9"/>
  <c r="E46" i="9"/>
  <c r="F46" i="9" s="1"/>
  <c r="I45" i="9"/>
  <c r="E45" i="9"/>
  <c r="F45" i="9" s="1"/>
  <c r="I44" i="9"/>
  <c r="E44" i="9"/>
  <c r="F44" i="9" s="1"/>
  <c r="I43" i="9"/>
  <c r="E43" i="9"/>
  <c r="F43" i="9" s="1"/>
  <c r="I42" i="9"/>
  <c r="E42" i="9"/>
  <c r="F42" i="9" s="1"/>
  <c r="I41" i="9"/>
  <c r="E41" i="9"/>
  <c r="F41" i="9" s="1"/>
  <c r="I40" i="9"/>
  <c r="E40" i="9"/>
  <c r="F40" i="9" s="1"/>
  <c r="I39" i="9"/>
  <c r="E39" i="9"/>
  <c r="F39" i="9" s="1"/>
  <c r="I38" i="9"/>
  <c r="E38" i="9"/>
  <c r="F38" i="9" s="1"/>
  <c r="I37" i="9"/>
  <c r="E37" i="9"/>
  <c r="F37" i="9" s="1"/>
  <c r="I36" i="9"/>
  <c r="E36" i="9"/>
  <c r="F36" i="9" s="1"/>
  <c r="I35" i="9"/>
  <c r="E35" i="9"/>
  <c r="F35" i="9" s="1"/>
  <c r="I34" i="9"/>
  <c r="E34" i="9"/>
  <c r="F34" i="9" s="1"/>
  <c r="I33" i="9"/>
  <c r="E33" i="9"/>
  <c r="F33" i="9" s="1"/>
  <c r="I32" i="9"/>
  <c r="E32" i="9"/>
  <c r="F32" i="9" s="1"/>
  <c r="I31" i="9"/>
  <c r="E31" i="9"/>
  <c r="F31" i="9" s="1"/>
  <c r="I30" i="9"/>
  <c r="E30" i="9"/>
  <c r="F30" i="9" s="1"/>
  <c r="I29" i="9"/>
  <c r="E29" i="9"/>
  <c r="F29" i="9" s="1"/>
  <c r="I28" i="9"/>
  <c r="E28" i="9"/>
  <c r="F28" i="9" s="1"/>
  <c r="I27" i="9"/>
  <c r="E27" i="9"/>
  <c r="F27" i="9" s="1"/>
  <c r="I26" i="9"/>
  <c r="E26" i="9"/>
  <c r="F26" i="9" s="1"/>
  <c r="I25" i="9"/>
  <c r="E25" i="9"/>
  <c r="F25" i="9" s="1"/>
  <c r="I24" i="9"/>
  <c r="E24" i="9"/>
  <c r="I56" i="7"/>
  <c r="E56" i="7"/>
  <c r="F56" i="7" s="1"/>
  <c r="I55" i="7"/>
  <c r="E55" i="7"/>
  <c r="F55" i="7" s="1"/>
  <c r="I54" i="7"/>
  <c r="E54" i="7"/>
  <c r="F54" i="7" s="1"/>
  <c r="I53" i="7"/>
  <c r="E53" i="7"/>
  <c r="F53" i="7" s="1"/>
  <c r="I52" i="7"/>
  <c r="E52" i="7"/>
  <c r="F52" i="7" s="1"/>
  <c r="I51" i="7"/>
  <c r="E51" i="7"/>
  <c r="F51" i="7" s="1"/>
  <c r="I50" i="7"/>
  <c r="E50" i="7"/>
  <c r="F50" i="7" s="1"/>
  <c r="I49" i="7"/>
  <c r="E49" i="7"/>
  <c r="F49" i="7" s="1"/>
  <c r="I48" i="7"/>
  <c r="E48" i="7"/>
  <c r="F48" i="7" s="1"/>
  <c r="I47" i="7"/>
  <c r="E47" i="7"/>
  <c r="F47" i="7" s="1"/>
  <c r="I46" i="7"/>
  <c r="E46" i="7"/>
  <c r="F46" i="7" s="1"/>
  <c r="I45" i="7"/>
  <c r="E45" i="7"/>
  <c r="F45" i="7" s="1"/>
  <c r="I44" i="7"/>
  <c r="E44" i="7"/>
  <c r="F44" i="7" s="1"/>
  <c r="I43" i="7"/>
  <c r="E43" i="7"/>
  <c r="F43" i="7" s="1"/>
  <c r="I42" i="7"/>
  <c r="E42" i="7"/>
  <c r="F42" i="7" s="1"/>
  <c r="I41" i="7"/>
  <c r="E41" i="7"/>
  <c r="F41" i="7" s="1"/>
  <c r="I40" i="7"/>
  <c r="E40" i="7"/>
  <c r="F40" i="7" s="1"/>
  <c r="I39" i="7"/>
  <c r="E39" i="7"/>
  <c r="F39" i="7" s="1"/>
  <c r="I38" i="7"/>
  <c r="E38" i="7"/>
  <c r="F38" i="7" s="1"/>
  <c r="I37" i="7"/>
  <c r="E37" i="7"/>
  <c r="F37" i="7" s="1"/>
  <c r="I36" i="7"/>
  <c r="E36" i="7"/>
  <c r="F36" i="7" s="1"/>
  <c r="I35" i="7"/>
  <c r="E35" i="7"/>
  <c r="F35" i="7" s="1"/>
  <c r="I34" i="7"/>
  <c r="E34" i="7"/>
  <c r="F34" i="7" s="1"/>
  <c r="I33" i="7"/>
  <c r="E33" i="7"/>
  <c r="F33" i="7" s="1"/>
  <c r="I32" i="7"/>
  <c r="E32" i="7"/>
  <c r="F32" i="7" s="1"/>
  <c r="I31" i="7"/>
  <c r="E31" i="7"/>
  <c r="F31" i="7" s="1"/>
  <c r="I30" i="7"/>
  <c r="E30" i="7"/>
  <c r="F30" i="7" s="1"/>
  <c r="I29" i="7"/>
  <c r="E29" i="7"/>
  <c r="F29" i="7" s="1"/>
  <c r="I28" i="7"/>
  <c r="E28" i="7"/>
  <c r="F28" i="7" s="1"/>
  <c r="I27" i="7"/>
  <c r="E27" i="7"/>
  <c r="F27" i="7" s="1"/>
  <c r="I26" i="7"/>
  <c r="E26" i="7"/>
  <c r="F26" i="7" s="1"/>
  <c r="I25" i="7"/>
  <c r="E25" i="7"/>
  <c r="F25" i="7" s="1"/>
  <c r="E24" i="7"/>
  <c r="I56" i="6"/>
  <c r="E56" i="6"/>
  <c r="F56" i="6" s="1"/>
  <c r="I55" i="6"/>
  <c r="E55" i="6"/>
  <c r="F55" i="6" s="1"/>
  <c r="I54" i="6"/>
  <c r="E54" i="6"/>
  <c r="F54" i="6" s="1"/>
  <c r="I53" i="6"/>
  <c r="E53" i="6"/>
  <c r="F53" i="6" s="1"/>
  <c r="I52" i="6"/>
  <c r="E52" i="6"/>
  <c r="F52" i="6" s="1"/>
  <c r="I51" i="6"/>
  <c r="E51" i="6"/>
  <c r="F51" i="6" s="1"/>
  <c r="I50" i="6"/>
  <c r="E50" i="6"/>
  <c r="F50" i="6" s="1"/>
  <c r="I49" i="6"/>
  <c r="E49" i="6"/>
  <c r="F49" i="6" s="1"/>
  <c r="I48" i="6"/>
  <c r="E48" i="6"/>
  <c r="F48" i="6" s="1"/>
  <c r="I47" i="6"/>
  <c r="E47" i="6"/>
  <c r="F47" i="6" s="1"/>
  <c r="I46" i="6"/>
  <c r="E46" i="6"/>
  <c r="F46" i="6" s="1"/>
  <c r="I45" i="6"/>
  <c r="E45" i="6"/>
  <c r="F45" i="6" s="1"/>
  <c r="I44" i="6"/>
  <c r="E44" i="6"/>
  <c r="F44" i="6" s="1"/>
  <c r="I43" i="6"/>
  <c r="E43" i="6"/>
  <c r="F43" i="6" s="1"/>
  <c r="I42" i="6"/>
  <c r="E42" i="6"/>
  <c r="F42" i="6" s="1"/>
  <c r="I41" i="6"/>
  <c r="E41" i="6"/>
  <c r="F41" i="6" s="1"/>
  <c r="I40" i="6"/>
  <c r="E40" i="6"/>
  <c r="F40" i="6" s="1"/>
  <c r="I39" i="6"/>
  <c r="E39" i="6"/>
  <c r="F39" i="6" s="1"/>
  <c r="I38" i="6"/>
  <c r="E38" i="6"/>
  <c r="F38" i="6" s="1"/>
  <c r="I37" i="6"/>
  <c r="E37" i="6"/>
  <c r="F37" i="6" s="1"/>
  <c r="I36" i="6"/>
  <c r="E36" i="6"/>
  <c r="F36" i="6" s="1"/>
  <c r="I35" i="6"/>
  <c r="E35" i="6"/>
  <c r="F35" i="6" s="1"/>
  <c r="I34" i="6"/>
  <c r="E34" i="6"/>
  <c r="F34" i="6" s="1"/>
  <c r="I33" i="6"/>
  <c r="E33" i="6"/>
  <c r="F33" i="6" s="1"/>
  <c r="I32" i="6"/>
  <c r="E32" i="6"/>
  <c r="F32" i="6" s="1"/>
  <c r="I31" i="6"/>
  <c r="E31" i="6"/>
  <c r="F31" i="6" s="1"/>
  <c r="I30" i="6"/>
  <c r="E30" i="6"/>
  <c r="F30" i="6" s="1"/>
  <c r="I29" i="6"/>
  <c r="E29" i="6"/>
  <c r="F29" i="6" s="1"/>
  <c r="I28" i="6"/>
  <c r="E28" i="6"/>
  <c r="F28" i="6" s="1"/>
  <c r="I27" i="6"/>
  <c r="E27" i="6"/>
  <c r="F27" i="6" s="1"/>
  <c r="I26" i="6"/>
  <c r="E26" i="6"/>
  <c r="F26" i="6" s="1"/>
  <c r="I25" i="6"/>
  <c r="E25" i="6"/>
  <c r="F25" i="6" s="1"/>
  <c r="I24" i="6"/>
  <c r="E24" i="6"/>
  <c r="I56" i="5"/>
  <c r="E56" i="5"/>
  <c r="F56" i="5" s="1"/>
  <c r="I55" i="5"/>
  <c r="E55" i="5"/>
  <c r="F55" i="5" s="1"/>
  <c r="I54" i="5"/>
  <c r="E54" i="5"/>
  <c r="F54" i="5" s="1"/>
  <c r="I53" i="5"/>
  <c r="E53" i="5"/>
  <c r="F53" i="5" s="1"/>
  <c r="I52" i="5"/>
  <c r="E52" i="5"/>
  <c r="F52" i="5" s="1"/>
  <c r="I51" i="5"/>
  <c r="E51" i="5"/>
  <c r="F51" i="5" s="1"/>
  <c r="I50" i="5"/>
  <c r="E50" i="5"/>
  <c r="F50" i="5" s="1"/>
  <c r="I49" i="5"/>
  <c r="E49" i="5"/>
  <c r="F49" i="5" s="1"/>
  <c r="I48" i="5"/>
  <c r="E48" i="5"/>
  <c r="F48" i="5" s="1"/>
  <c r="I47" i="5"/>
  <c r="E47" i="5"/>
  <c r="F47" i="5" s="1"/>
  <c r="I46" i="5"/>
  <c r="E46" i="5"/>
  <c r="F46" i="5" s="1"/>
  <c r="I45" i="5"/>
  <c r="E45" i="5"/>
  <c r="F45" i="5" s="1"/>
  <c r="I44" i="5"/>
  <c r="E44" i="5"/>
  <c r="F44" i="5" s="1"/>
  <c r="I43" i="5"/>
  <c r="E43" i="5"/>
  <c r="F43" i="5" s="1"/>
  <c r="I42" i="5"/>
  <c r="E42" i="5"/>
  <c r="F42" i="5" s="1"/>
  <c r="I41" i="5"/>
  <c r="E41" i="5"/>
  <c r="F41" i="5" s="1"/>
  <c r="I40" i="5"/>
  <c r="E40" i="5"/>
  <c r="F40" i="5" s="1"/>
  <c r="I39" i="5"/>
  <c r="E39" i="5"/>
  <c r="F39" i="5" s="1"/>
  <c r="I38" i="5"/>
  <c r="E38" i="5"/>
  <c r="F38" i="5" s="1"/>
  <c r="I37" i="5"/>
  <c r="E37" i="5"/>
  <c r="F37" i="5" s="1"/>
  <c r="I36" i="5"/>
  <c r="E36" i="5"/>
  <c r="F36" i="5" s="1"/>
  <c r="I35" i="5"/>
  <c r="E35" i="5"/>
  <c r="F35" i="5" s="1"/>
  <c r="I34" i="5"/>
  <c r="E34" i="5"/>
  <c r="F34" i="5" s="1"/>
  <c r="I33" i="5"/>
  <c r="E33" i="5"/>
  <c r="F33" i="5" s="1"/>
  <c r="I32" i="5"/>
  <c r="E32" i="5"/>
  <c r="F32" i="5" s="1"/>
  <c r="I31" i="5"/>
  <c r="E31" i="5"/>
  <c r="F31" i="5" s="1"/>
  <c r="I30" i="5"/>
  <c r="E30" i="5"/>
  <c r="F30" i="5" s="1"/>
  <c r="I29" i="5"/>
  <c r="E29" i="5"/>
  <c r="F29" i="5" s="1"/>
  <c r="I28" i="5"/>
  <c r="E28" i="5"/>
  <c r="F28" i="5" s="1"/>
  <c r="I27" i="5"/>
  <c r="E27" i="5"/>
  <c r="F27" i="5" s="1"/>
  <c r="I26" i="5"/>
  <c r="E26" i="5"/>
  <c r="F26" i="5" s="1"/>
  <c r="I25" i="5"/>
  <c r="E25" i="5"/>
  <c r="F25" i="5" s="1"/>
  <c r="E24" i="5"/>
  <c r="I56" i="4"/>
  <c r="E56" i="4"/>
  <c r="F56" i="4" s="1"/>
  <c r="I55" i="4"/>
  <c r="E55" i="4"/>
  <c r="F55" i="4" s="1"/>
  <c r="I54" i="4"/>
  <c r="E54" i="4"/>
  <c r="F54" i="4" s="1"/>
  <c r="I53" i="4"/>
  <c r="E53" i="4"/>
  <c r="F53" i="4" s="1"/>
  <c r="I52" i="4"/>
  <c r="E52" i="4"/>
  <c r="F52" i="4" s="1"/>
  <c r="I51" i="4"/>
  <c r="E51" i="4"/>
  <c r="F51" i="4" s="1"/>
  <c r="I50" i="4"/>
  <c r="E50" i="4"/>
  <c r="F50" i="4" s="1"/>
  <c r="I49" i="4"/>
  <c r="E49" i="4"/>
  <c r="F49" i="4" s="1"/>
  <c r="I48" i="4"/>
  <c r="E48" i="4"/>
  <c r="F48" i="4" s="1"/>
  <c r="I47" i="4"/>
  <c r="E47" i="4"/>
  <c r="F47" i="4" s="1"/>
  <c r="I46" i="4"/>
  <c r="E46" i="4"/>
  <c r="F46" i="4" s="1"/>
  <c r="I45" i="4"/>
  <c r="E45" i="4"/>
  <c r="F45" i="4" s="1"/>
  <c r="I44" i="4"/>
  <c r="E44" i="4"/>
  <c r="F44" i="4" s="1"/>
  <c r="I43" i="4"/>
  <c r="E43" i="4"/>
  <c r="F43" i="4" s="1"/>
  <c r="I42" i="4"/>
  <c r="E42" i="4"/>
  <c r="F42" i="4" s="1"/>
  <c r="I41" i="4"/>
  <c r="E41" i="4"/>
  <c r="F41" i="4" s="1"/>
  <c r="I40" i="4"/>
  <c r="E40" i="4"/>
  <c r="F40" i="4" s="1"/>
  <c r="I39" i="4"/>
  <c r="E39" i="4"/>
  <c r="F39" i="4" s="1"/>
  <c r="I38" i="4"/>
  <c r="E38" i="4"/>
  <c r="F38" i="4" s="1"/>
  <c r="I37" i="4"/>
  <c r="E37" i="4"/>
  <c r="F37" i="4" s="1"/>
  <c r="I36" i="4"/>
  <c r="E36" i="4"/>
  <c r="F36" i="4" s="1"/>
  <c r="I35" i="4"/>
  <c r="E35" i="4"/>
  <c r="F35" i="4" s="1"/>
  <c r="I34" i="4"/>
  <c r="E34" i="4"/>
  <c r="F34" i="4" s="1"/>
  <c r="I33" i="4"/>
  <c r="E33" i="4"/>
  <c r="F33" i="4" s="1"/>
  <c r="I32" i="4"/>
  <c r="E32" i="4"/>
  <c r="F32" i="4" s="1"/>
  <c r="I31" i="4"/>
  <c r="E31" i="4"/>
  <c r="F31" i="4" s="1"/>
  <c r="I30" i="4"/>
  <c r="E30" i="4"/>
  <c r="F30" i="4" s="1"/>
  <c r="I29" i="4"/>
  <c r="E29" i="4"/>
  <c r="F29" i="4" s="1"/>
  <c r="I28" i="4"/>
  <c r="E28" i="4"/>
  <c r="F28" i="4" s="1"/>
  <c r="I27" i="4"/>
  <c r="E27" i="4"/>
  <c r="F27" i="4" s="1"/>
  <c r="I26" i="4"/>
  <c r="E26" i="4"/>
  <c r="F26" i="4" s="1"/>
  <c r="I25" i="4"/>
  <c r="E25" i="4"/>
  <c r="F25" i="4" s="1"/>
  <c r="I24" i="4"/>
  <c r="E24" i="4"/>
  <c r="I56" i="2"/>
  <c r="E56" i="2"/>
  <c r="F56" i="2" s="1"/>
  <c r="I55" i="2"/>
  <c r="E55" i="2"/>
  <c r="F55" i="2" s="1"/>
  <c r="I54" i="2"/>
  <c r="E54" i="2"/>
  <c r="F54" i="2" s="1"/>
  <c r="I53" i="2"/>
  <c r="E53" i="2"/>
  <c r="F53" i="2" s="1"/>
  <c r="I52" i="2"/>
  <c r="E52" i="2"/>
  <c r="F52" i="2" s="1"/>
  <c r="I51" i="2"/>
  <c r="E51" i="2"/>
  <c r="F51" i="2" s="1"/>
  <c r="I50" i="2"/>
  <c r="E50" i="2"/>
  <c r="F50" i="2" s="1"/>
  <c r="I49" i="2"/>
  <c r="E49" i="2"/>
  <c r="F49" i="2" s="1"/>
  <c r="I48" i="2"/>
  <c r="E48" i="2"/>
  <c r="F48" i="2" s="1"/>
  <c r="I47" i="2"/>
  <c r="E47" i="2"/>
  <c r="F47" i="2" s="1"/>
  <c r="I46" i="2"/>
  <c r="E46" i="2"/>
  <c r="F46" i="2" s="1"/>
  <c r="I45" i="2"/>
  <c r="E45" i="2"/>
  <c r="F45" i="2" s="1"/>
  <c r="I44" i="2"/>
  <c r="E44" i="2"/>
  <c r="F44" i="2" s="1"/>
  <c r="I43" i="2"/>
  <c r="E43" i="2"/>
  <c r="F43" i="2" s="1"/>
  <c r="I42" i="2"/>
  <c r="E42" i="2"/>
  <c r="F42" i="2" s="1"/>
  <c r="I41" i="2"/>
  <c r="E41" i="2"/>
  <c r="F41" i="2" s="1"/>
  <c r="I40" i="2"/>
  <c r="E40" i="2"/>
  <c r="F40" i="2" s="1"/>
  <c r="I39" i="2"/>
  <c r="E39" i="2"/>
  <c r="F39" i="2" s="1"/>
  <c r="I38" i="2"/>
  <c r="E38" i="2"/>
  <c r="F38" i="2" s="1"/>
  <c r="I37" i="2"/>
  <c r="E37" i="2"/>
  <c r="F37" i="2" s="1"/>
  <c r="I36" i="2"/>
  <c r="E36" i="2"/>
  <c r="F36" i="2" s="1"/>
  <c r="I35" i="2"/>
  <c r="E35" i="2"/>
  <c r="F35" i="2" s="1"/>
  <c r="I34" i="2"/>
  <c r="E34" i="2"/>
  <c r="F34" i="2" s="1"/>
  <c r="I33" i="2"/>
  <c r="E33" i="2"/>
  <c r="F33" i="2" s="1"/>
  <c r="I32" i="2"/>
  <c r="E32" i="2"/>
  <c r="F32" i="2" s="1"/>
  <c r="I31" i="2"/>
  <c r="E31" i="2"/>
  <c r="F31" i="2" s="1"/>
  <c r="I30" i="2"/>
  <c r="E30" i="2"/>
  <c r="F30" i="2" s="1"/>
  <c r="I29" i="2"/>
  <c r="E29" i="2"/>
  <c r="F29" i="2" s="1"/>
  <c r="I28" i="2"/>
  <c r="E28" i="2"/>
  <c r="F28" i="2" s="1"/>
  <c r="I27" i="2"/>
  <c r="E27" i="2"/>
  <c r="F27" i="2" s="1"/>
  <c r="I26" i="2"/>
  <c r="E26" i="2"/>
  <c r="F26" i="2" s="1"/>
  <c r="I25" i="2"/>
  <c r="E25" i="2"/>
  <c r="F25" i="2" s="1"/>
  <c r="E24" i="2"/>
  <c r="K36" i="9" l="1"/>
  <c r="J27" i="5"/>
  <c r="F24" i="14"/>
  <c r="G36" i="14" s="1"/>
  <c r="E61" i="14"/>
  <c r="E59" i="14"/>
  <c r="E62" i="14"/>
  <c r="E60" i="14"/>
  <c r="E58" i="14"/>
  <c r="K36" i="14"/>
  <c r="I62" i="14"/>
  <c r="I60" i="14"/>
  <c r="I58" i="14"/>
  <c r="I59" i="14"/>
  <c r="I61" i="14"/>
  <c r="F24" i="10"/>
  <c r="G40" i="10" s="1"/>
  <c r="E61" i="10"/>
  <c r="E59" i="10"/>
  <c r="E62" i="10"/>
  <c r="E60" i="10"/>
  <c r="E58" i="10"/>
  <c r="I59" i="10"/>
  <c r="I62" i="10"/>
  <c r="I60" i="10"/>
  <c r="I58" i="10"/>
  <c r="I61" i="10"/>
  <c r="K54" i="10"/>
  <c r="K29" i="9"/>
  <c r="F24" i="9"/>
  <c r="G32" i="9" s="1"/>
  <c r="E61" i="9"/>
  <c r="E59" i="9"/>
  <c r="E62" i="9"/>
  <c r="E60" i="9"/>
  <c r="E58" i="9"/>
  <c r="I62" i="9"/>
  <c r="I60" i="9"/>
  <c r="I58" i="9"/>
  <c r="I61" i="9"/>
  <c r="I59" i="9"/>
  <c r="F24" i="7"/>
  <c r="G37" i="7" s="1"/>
  <c r="E60" i="7"/>
  <c r="E62" i="7"/>
  <c r="E59" i="7"/>
  <c r="E58" i="7"/>
  <c r="E61" i="7"/>
  <c r="I62" i="7"/>
  <c r="I59" i="7"/>
  <c r="I61" i="7"/>
  <c r="I58" i="7"/>
  <c r="I60" i="7"/>
  <c r="K50" i="7"/>
  <c r="K28" i="7"/>
  <c r="K40" i="7"/>
  <c r="F24" i="6"/>
  <c r="E61" i="6"/>
  <c r="E59" i="6"/>
  <c r="E62" i="6"/>
  <c r="E60" i="6"/>
  <c r="E58" i="6"/>
  <c r="I59" i="6"/>
  <c r="I62" i="6"/>
  <c r="I60" i="6"/>
  <c r="I58" i="6"/>
  <c r="I61" i="6"/>
  <c r="J28" i="5"/>
  <c r="J34" i="5"/>
  <c r="J40" i="5"/>
  <c r="J46" i="5"/>
  <c r="J52" i="5"/>
  <c r="J29" i="5"/>
  <c r="J35" i="5"/>
  <c r="J41" i="5"/>
  <c r="J47" i="5"/>
  <c r="J53" i="5"/>
  <c r="F24" i="5"/>
  <c r="G46" i="5" s="1"/>
  <c r="E62" i="5"/>
  <c r="E60" i="5"/>
  <c r="E58" i="5"/>
  <c r="E61" i="5"/>
  <c r="E59" i="5"/>
  <c r="J30" i="5"/>
  <c r="J36" i="5"/>
  <c r="J42" i="5"/>
  <c r="J48" i="5"/>
  <c r="J54" i="5"/>
  <c r="J25" i="5"/>
  <c r="I61" i="5"/>
  <c r="I59" i="5"/>
  <c r="J24" i="5"/>
  <c r="I62" i="5"/>
  <c r="I60" i="5"/>
  <c r="I58" i="5"/>
  <c r="J31" i="5"/>
  <c r="J37" i="5"/>
  <c r="J43" i="5"/>
  <c r="J49" i="5"/>
  <c r="J55" i="5"/>
  <c r="J26" i="5"/>
  <c r="J32" i="5"/>
  <c r="K38" i="5"/>
  <c r="J38" i="5"/>
  <c r="J44" i="5"/>
  <c r="J50" i="5"/>
  <c r="K56" i="5"/>
  <c r="J56" i="5"/>
  <c r="J33" i="5"/>
  <c r="J39" i="5"/>
  <c r="J45" i="5"/>
  <c r="J51" i="5"/>
  <c r="I61" i="4"/>
  <c r="I59" i="4"/>
  <c r="I62" i="4"/>
  <c r="I60" i="4"/>
  <c r="I58" i="4"/>
  <c r="J52" i="4"/>
  <c r="F24" i="4"/>
  <c r="G40" i="4" s="1"/>
  <c r="E58" i="4"/>
  <c r="E61" i="4"/>
  <c r="E59" i="4"/>
  <c r="E62" i="4"/>
  <c r="E60" i="4"/>
  <c r="I61" i="2"/>
  <c r="I59" i="2"/>
  <c r="I62" i="2"/>
  <c r="I60" i="2"/>
  <c r="I58" i="2"/>
  <c r="F24" i="2"/>
  <c r="G37" i="2" s="1"/>
  <c r="E61" i="2"/>
  <c r="E59" i="2"/>
  <c r="E58" i="2"/>
  <c r="E62" i="2"/>
  <c r="E60" i="2"/>
  <c r="F24" i="12"/>
  <c r="G54" i="12" s="1"/>
  <c r="E62" i="12"/>
  <c r="E60" i="12"/>
  <c r="E58" i="12"/>
  <c r="E61" i="12"/>
  <c r="E59" i="12"/>
  <c r="G44" i="14"/>
  <c r="K55" i="14"/>
  <c r="K24" i="14"/>
  <c r="K37" i="14"/>
  <c r="K46" i="14"/>
  <c r="K52" i="14"/>
  <c r="K49" i="14"/>
  <c r="K40" i="14"/>
  <c r="K47" i="14"/>
  <c r="K33" i="14"/>
  <c r="K34" i="14"/>
  <c r="K29" i="14"/>
  <c r="K39" i="14"/>
  <c r="K51" i="10"/>
  <c r="K37" i="10"/>
  <c r="K43" i="10"/>
  <c r="K49" i="10"/>
  <c r="G46" i="10"/>
  <c r="K31" i="10"/>
  <c r="K28" i="10"/>
  <c r="K38" i="9"/>
  <c r="K51" i="9"/>
  <c r="K25" i="9"/>
  <c r="J27" i="9"/>
  <c r="K48" i="7"/>
  <c r="K29" i="7"/>
  <c r="K25" i="7"/>
  <c r="K37" i="7"/>
  <c r="K44" i="7"/>
  <c r="K36" i="7"/>
  <c r="K53" i="7"/>
  <c r="K43" i="7"/>
  <c r="G43" i="7"/>
  <c r="G32" i="7"/>
  <c r="K32" i="7"/>
  <c r="K56" i="7"/>
  <c r="K38" i="7"/>
  <c r="K34" i="7"/>
  <c r="K47" i="7"/>
  <c r="G34" i="7"/>
  <c r="K39" i="7"/>
  <c r="G26" i="7"/>
  <c r="J26" i="7"/>
  <c r="K42" i="7"/>
  <c r="K46" i="7"/>
  <c r="K35" i="7"/>
  <c r="K51" i="7"/>
  <c r="K33" i="7"/>
  <c r="G35" i="7"/>
  <c r="K31" i="7"/>
  <c r="J29" i="6"/>
  <c r="J53" i="6"/>
  <c r="J30" i="6"/>
  <c r="K54" i="6"/>
  <c r="J54" i="6"/>
  <c r="J25" i="6"/>
  <c r="J49" i="6"/>
  <c r="J32" i="6"/>
  <c r="J44" i="6"/>
  <c r="K50" i="6"/>
  <c r="J50" i="6"/>
  <c r="K56" i="6"/>
  <c r="J56" i="6"/>
  <c r="J35" i="6"/>
  <c r="K41" i="6"/>
  <c r="J41" i="6"/>
  <c r="J24" i="6"/>
  <c r="J42" i="6"/>
  <c r="J31" i="6"/>
  <c r="J43" i="6"/>
  <c r="J26" i="6"/>
  <c r="J27" i="6"/>
  <c r="J39" i="6"/>
  <c r="K51" i="6"/>
  <c r="J51" i="6"/>
  <c r="J28" i="6"/>
  <c r="J34" i="6"/>
  <c r="J40" i="6"/>
  <c r="J46" i="6"/>
  <c r="J52" i="6"/>
  <c r="J47" i="6"/>
  <c r="K36" i="6"/>
  <c r="J36" i="6"/>
  <c r="J48" i="6"/>
  <c r="J37" i="6"/>
  <c r="J55" i="6"/>
  <c r="G26" i="6"/>
  <c r="J38" i="6"/>
  <c r="J33" i="6"/>
  <c r="K45" i="6"/>
  <c r="J45" i="6"/>
  <c r="K29" i="5"/>
  <c r="K47" i="5"/>
  <c r="J25" i="4"/>
  <c r="J31" i="4"/>
  <c r="J37" i="4"/>
  <c r="J43" i="4"/>
  <c r="J49" i="4"/>
  <c r="J55" i="4"/>
  <c r="J28" i="4"/>
  <c r="J34" i="4"/>
  <c r="J46" i="4"/>
  <c r="J53" i="4"/>
  <c r="J24" i="4"/>
  <c r="J40" i="4"/>
  <c r="K36" i="4"/>
  <c r="K55" i="2"/>
  <c r="K50" i="2"/>
  <c r="J56" i="2"/>
  <c r="K42" i="2"/>
  <c r="K45" i="2"/>
  <c r="K25" i="2"/>
  <c r="K41" i="2"/>
  <c r="K51" i="2"/>
  <c r="K36" i="2"/>
  <c r="J30" i="2"/>
  <c r="K56" i="2"/>
  <c r="K46" i="2"/>
  <c r="K54" i="2"/>
  <c r="K27" i="2"/>
  <c r="K53" i="2"/>
  <c r="K48" i="2"/>
  <c r="G38" i="2"/>
  <c r="K33" i="2"/>
  <c r="K39" i="2"/>
  <c r="K25" i="12"/>
  <c r="K50" i="12"/>
  <c r="K42" i="12"/>
  <c r="K52" i="12"/>
  <c r="K53" i="12"/>
  <c r="K35" i="12"/>
  <c r="K33" i="9"/>
  <c r="K39" i="9"/>
  <c r="K45" i="9"/>
  <c r="K52" i="9"/>
  <c r="K30" i="9"/>
  <c r="K26" i="9"/>
  <c r="K37" i="9"/>
  <c r="K27" i="9"/>
  <c r="J48" i="9"/>
  <c r="K49" i="9"/>
  <c r="J49" i="9"/>
  <c r="K48" i="9"/>
  <c r="K54" i="9"/>
  <c r="G38" i="9"/>
  <c r="J37" i="10"/>
  <c r="K35" i="9"/>
  <c r="G35" i="9"/>
  <c r="J28" i="10"/>
  <c r="K46" i="10"/>
  <c r="J43" i="7"/>
  <c r="J46" i="7"/>
  <c r="J53" i="7"/>
  <c r="G31" i="9"/>
  <c r="G44" i="9"/>
  <c r="G44" i="7"/>
  <c r="G47" i="7"/>
  <c r="J50" i="7"/>
  <c r="K31" i="9"/>
  <c r="K44" i="9"/>
  <c r="J35" i="9"/>
  <c r="J51" i="9"/>
  <c r="J30" i="9"/>
  <c r="J24" i="9"/>
  <c r="J39" i="9"/>
  <c r="J26" i="9"/>
  <c r="J32" i="9"/>
  <c r="J36" i="9"/>
  <c r="J44" i="9"/>
  <c r="J38" i="9"/>
  <c r="K46" i="12"/>
  <c r="G48" i="14"/>
  <c r="J41" i="7"/>
  <c r="G25" i="9"/>
  <c r="K32" i="9"/>
  <c r="J29" i="7"/>
  <c r="J32" i="7"/>
  <c r="J35" i="7"/>
  <c r="J38" i="7"/>
  <c r="K41" i="7"/>
  <c r="G29" i="9"/>
  <c r="J43" i="10"/>
  <c r="G39" i="14"/>
  <c r="G36" i="7"/>
  <c r="G39" i="7"/>
  <c r="J48" i="7"/>
  <c r="J29" i="9"/>
  <c r="J31" i="7"/>
  <c r="J54" i="7"/>
  <c r="J45" i="7"/>
  <c r="J28" i="7"/>
  <c r="J37" i="7"/>
  <c r="J52" i="7"/>
  <c r="J40" i="7"/>
  <c r="J34" i="7"/>
  <c r="J25" i="7"/>
  <c r="K26" i="7"/>
  <c r="J44" i="7"/>
  <c r="K27" i="7"/>
  <c r="K30" i="7"/>
  <c r="G41" i="9"/>
  <c r="G36" i="10"/>
  <c r="K40" i="10"/>
  <c r="G52" i="10"/>
  <c r="K52" i="10"/>
  <c r="G50" i="7"/>
  <c r="G46" i="9"/>
  <c r="K45" i="7"/>
  <c r="K55" i="7"/>
  <c r="J55" i="7"/>
  <c r="J49" i="10"/>
  <c r="J30" i="12"/>
  <c r="K30" i="12"/>
  <c r="G47" i="10"/>
  <c r="G56" i="7"/>
  <c r="K34" i="9"/>
  <c r="G34" i="9"/>
  <c r="G56" i="9"/>
  <c r="G32" i="10"/>
  <c r="K55" i="9"/>
  <c r="J33" i="10"/>
  <c r="J24" i="10"/>
  <c r="J31" i="10"/>
  <c r="J29" i="10"/>
  <c r="J25" i="10"/>
  <c r="J34" i="10"/>
  <c r="J40" i="10"/>
  <c r="J46" i="10"/>
  <c r="K43" i="12"/>
  <c r="J28" i="14"/>
  <c r="K28" i="14"/>
  <c r="J52" i="14"/>
  <c r="J33" i="14"/>
  <c r="J36" i="14"/>
  <c r="K45" i="14"/>
  <c r="K41" i="9"/>
  <c r="J41" i="9"/>
  <c r="G50" i="9"/>
  <c r="K25" i="10"/>
  <c r="K34" i="10"/>
  <c r="J50" i="12"/>
  <c r="G26" i="10"/>
  <c r="G35" i="10"/>
  <c r="K52" i="7"/>
  <c r="G26" i="9"/>
  <c r="J34" i="9"/>
  <c r="G39" i="9"/>
  <c r="K42" i="9"/>
  <c r="G42" i="9"/>
  <c r="G45" i="9"/>
  <c r="G53" i="9"/>
  <c r="K26" i="10"/>
  <c r="G29" i="10"/>
  <c r="K35" i="10"/>
  <c r="J35" i="10"/>
  <c r="G41" i="10"/>
  <c r="J42" i="9"/>
  <c r="K56" i="9"/>
  <c r="J56" i="9"/>
  <c r="K47" i="10"/>
  <c r="J47" i="10"/>
  <c r="G25" i="14"/>
  <c r="K54" i="7"/>
  <c r="J52" i="9"/>
  <c r="K28" i="9"/>
  <c r="K56" i="10"/>
  <c r="J56" i="10"/>
  <c r="J32" i="12"/>
  <c r="G55" i="14"/>
  <c r="G49" i="9"/>
  <c r="G24" i="9"/>
  <c r="G52" i="9"/>
  <c r="G47" i="9"/>
  <c r="K53" i="9"/>
  <c r="J53" i="9"/>
  <c r="K41" i="10"/>
  <c r="J41" i="10"/>
  <c r="K53" i="10"/>
  <c r="J53" i="10"/>
  <c r="J42" i="7"/>
  <c r="J47" i="7"/>
  <c r="G51" i="7"/>
  <c r="J56" i="7"/>
  <c r="G37" i="9"/>
  <c r="G53" i="10"/>
  <c r="G51" i="10"/>
  <c r="G24" i="10"/>
  <c r="G33" i="10"/>
  <c r="G39" i="10"/>
  <c r="G45" i="10"/>
  <c r="K32" i="12"/>
  <c r="G38" i="10"/>
  <c r="K49" i="7"/>
  <c r="K24" i="9"/>
  <c r="G33" i="9"/>
  <c r="J37" i="9"/>
  <c r="G43" i="9"/>
  <c r="J46" i="9"/>
  <c r="G54" i="9"/>
  <c r="G27" i="10"/>
  <c r="G30" i="10"/>
  <c r="K36" i="10"/>
  <c r="J39" i="10"/>
  <c r="G42" i="10"/>
  <c r="J45" i="10"/>
  <c r="G48" i="9"/>
  <c r="J26" i="10"/>
  <c r="G50" i="10"/>
  <c r="J24" i="7"/>
  <c r="J27" i="7"/>
  <c r="J30" i="7"/>
  <c r="J33" i="7"/>
  <c r="J36" i="7"/>
  <c r="J39" i="7"/>
  <c r="J49" i="7"/>
  <c r="J51" i="7"/>
  <c r="G40" i="9"/>
  <c r="J43" i="9"/>
  <c r="K46" i="9"/>
  <c r="K24" i="10"/>
  <c r="K27" i="10"/>
  <c r="J27" i="10"/>
  <c r="J30" i="10"/>
  <c r="K33" i="10"/>
  <c r="J36" i="10"/>
  <c r="K39" i="10"/>
  <c r="J42" i="10"/>
  <c r="K42" i="10"/>
  <c r="K45" i="10"/>
  <c r="J48" i="10"/>
  <c r="K48" i="10"/>
  <c r="J51" i="10"/>
  <c r="G54" i="10"/>
  <c r="J55" i="12"/>
  <c r="K55" i="12"/>
  <c r="J45" i="9"/>
  <c r="K32" i="10"/>
  <c r="J32" i="10"/>
  <c r="J35" i="12"/>
  <c r="G27" i="9"/>
  <c r="J33" i="9"/>
  <c r="K40" i="9"/>
  <c r="J40" i="9"/>
  <c r="K43" i="9"/>
  <c r="J54" i="9"/>
  <c r="J49" i="12"/>
  <c r="G25" i="10"/>
  <c r="G34" i="10"/>
  <c r="J24" i="14"/>
  <c r="J52" i="10"/>
  <c r="J54" i="10"/>
  <c r="J33" i="12"/>
  <c r="K33" i="12"/>
  <c r="J47" i="12"/>
  <c r="K47" i="12"/>
  <c r="K30" i="14"/>
  <c r="G41" i="14"/>
  <c r="G56" i="14"/>
  <c r="K38" i="10"/>
  <c r="J38" i="10"/>
  <c r="K44" i="10"/>
  <c r="J44" i="10"/>
  <c r="K50" i="10"/>
  <c r="J50" i="10"/>
  <c r="G34" i="12"/>
  <c r="J39" i="12"/>
  <c r="J25" i="9"/>
  <c r="J28" i="9"/>
  <c r="J31" i="9"/>
  <c r="K50" i="9"/>
  <c r="K29" i="10"/>
  <c r="J34" i="12"/>
  <c r="K39" i="12"/>
  <c r="K27" i="14"/>
  <c r="G42" i="14"/>
  <c r="K42" i="14"/>
  <c r="G53" i="14"/>
  <c r="J50" i="9"/>
  <c r="J55" i="9"/>
  <c r="J31" i="14"/>
  <c r="K31" i="14"/>
  <c r="G35" i="14"/>
  <c r="K47" i="9"/>
  <c r="G37" i="10"/>
  <c r="G43" i="10"/>
  <c r="G49" i="10"/>
  <c r="J55" i="10"/>
  <c r="J37" i="12"/>
  <c r="G52" i="14"/>
  <c r="G47" i="14"/>
  <c r="G26" i="14"/>
  <c r="G49" i="14"/>
  <c r="K54" i="14"/>
  <c r="G54" i="14"/>
  <c r="J47" i="9"/>
  <c r="G28" i="10"/>
  <c r="K55" i="10"/>
  <c r="G28" i="14"/>
  <c r="J26" i="12"/>
  <c r="J28" i="12"/>
  <c r="J45" i="12"/>
  <c r="K54" i="12"/>
  <c r="J54" i="12"/>
  <c r="J55" i="14"/>
  <c r="G50" i="14"/>
  <c r="J24" i="12"/>
  <c r="K26" i="12"/>
  <c r="K28" i="12"/>
  <c r="J41" i="12"/>
  <c r="J43" i="12"/>
  <c r="K45" i="12"/>
  <c r="J52" i="12"/>
  <c r="K38" i="14"/>
  <c r="J38" i="14"/>
  <c r="K41" i="14"/>
  <c r="J41" i="14"/>
  <c r="K44" i="14"/>
  <c r="J44" i="14"/>
  <c r="J47" i="14"/>
  <c r="J29" i="12"/>
  <c r="J31" i="12"/>
  <c r="J48" i="12"/>
  <c r="J30" i="14"/>
  <c r="K25" i="14"/>
  <c r="J25" i="14"/>
  <c r="J42" i="14"/>
  <c r="K48" i="14"/>
  <c r="K56" i="14"/>
  <c r="J56" i="14"/>
  <c r="J27" i="12"/>
  <c r="K29" i="12"/>
  <c r="K31" i="12"/>
  <c r="J44" i="12"/>
  <c r="J46" i="12"/>
  <c r="K48" i="12"/>
  <c r="J53" i="12"/>
  <c r="J34" i="14"/>
  <c r="J39" i="14"/>
  <c r="K51" i="14"/>
  <c r="J25" i="12"/>
  <c r="K27" i="12"/>
  <c r="G38" i="12"/>
  <c r="J42" i="12"/>
  <c r="K44" i="12"/>
  <c r="G29" i="14"/>
  <c r="G46" i="14"/>
  <c r="J51" i="14"/>
  <c r="J38" i="12"/>
  <c r="J40" i="12"/>
  <c r="G51" i="12"/>
  <c r="G40" i="14"/>
  <c r="J46" i="14"/>
  <c r="J49" i="14"/>
  <c r="J54" i="14"/>
  <c r="J36" i="12"/>
  <c r="K38" i="12"/>
  <c r="K40" i="12"/>
  <c r="K51" i="12"/>
  <c r="J51" i="12"/>
  <c r="J56" i="12"/>
  <c r="K26" i="14"/>
  <c r="J26" i="14"/>
  <c r="J29" i="14"/>
  <c r="K43" i="14"/>
  <c r="J43" i="14"/>
  <c r="K35" i="14"/>
  <c r="J48" i="14"/>
  <c r="K53" i="14"/>
  <c r="J35" i="14"/>
  <c r="J40" i="14"/>
  <c r="J53" i="14"/>
  <c r="J27" i="14"/>
  <c r="K32" i="14"/>
  <c r="J45" i="14"/>
  <c r="K50" i="14"/>
  <c r="J32" i="14"/>
  <c r="J37" i="14"/>
  <c r="J50" i="14"/>
  <c r="K52" i="6"/>
  <c r="G52" i="6"/>
  <c r="K26" i="6"/>
  <c r="G32" i="6"/>
  <c r="K27" i="6"/>
  <c r="K32" i="6"/>
  <c r="K43" i="6"/>
  <c r="G43" i="6"/>
  <c r="G48" i="6"/>
  <c r="G53" i="6"/>
  <c r="G28" i="6"/>
  <c r="K28" i="6"/>
  <c r="G33" i="6"/>
  <c r="G38" i="6"/>
  <c r="K48" i="6"/>
  <c r="K53" i="6"/>
  <c r="K33" i="6"/>
  <c r="K38" i="6"/>
  <c r="G49" i="6"/>
  <c r="K49" i="6"/>
  <c r="G54" i="6"/>
  <c r="G47" i="6"/>
  <c r="K42" i="6"/>
  <c r="K34" i="6"/>
  <c r="G34" i="6"/>
  <c r="G29" i="6"/>
  <c r="K39" i="6"/>
  <c r="K44" i="6"/>
  <c r="G55" i="6"/>
  <c r="K55" i="6"/>
  <c r="K24" i="6"/>
  <c r="K29" i="6"/>
  <c r="G40" i="6"/>
  <c r="K40" i="6"/>
  <c r="G45" i="6"/>
  <c r="G50" i="6"/>
  <c r="K37" i="6"/>
  <c r="G37" i="6"/>
  <c r="G44" i="6"/>
  <c r="G25" i="6"/>
  <c r="K25" i="6"/>
  <c r="G30" i="6"/>
  <c r="G35" i="6"/>
  <c r="G42" i="6"/>
  <c r="K47" i="6"/>
  <c r="K30" i="6"/>
  <c r="K35" i="6"/>
  <c r="G46" i="6"/>
  <c r="K46" i="6"/>
  <c r="G51" i="6"/>
  <c r="G56" i="6"/>
  <c r="G27" i="6"/>
  <c r="G39" i="6"/>
  <c r="G24" i="6"/>
  <c r="G31" i="6"/>
  <c r="K31" i="6"/>
  <c r="G36" i="6"/>
  <c r="G41" i="6"/>
  <c r="K26" i="5"/>
  <c r="K31" i="5"/>
  <c r="K35" i="5"/>
  <c r="K40" i="5"/>
  <c r="K44" i="5"/>
  <c r="K49" i="5"/>
  <c r="K53" i="5"/>
  <c r="K27" i="5"/>
  <c r="K36" i="5"/>
  <c r="K45" i="5"/>
  <c r="K54" i="5"/>
  <c r="K39" i="5"/>
  <c r="K46" i="5"/>
  <c r="K33" i="5"/>
  <c r="K42" i="5"/>
  <c r="K51" i="5"/>
  <c r="K28" i="5"/>
  <c r="K50" i="5"/>
  <c r="K30" i="5"/>
  <c r="K32" i="5"/>
  <c r="K37" i="5"/>
  <c r="K55" i="5"/>
  <c r="K48" i="5"/>
  <c r="K41" i="5"/>
  <c r="K25" i="5"/>
  <c r="K34" i="5"/>
  <c r="K43" i="5"/>
  <c r="K52" i="5"/>
  <c r="K26" i="4"/>
  <c r="G26" i="4"/>
  <c r="G52" i="4"/>
  <c r="K52" i="4"/>
  <c r="G37" i="4"/>
  <c r="K37" i="4"/>
  <c r="K32" i="4"/>
  <c r="G32" i="4"/>
  <c r="K27" i="4"/>
  <c r="K53" i="4"/>
  <c r="K38" i="4"/>
  <c r="K33" i="4"/>
  <c r="G34" i="4"/>
  <c r="K34" i="4"/>
  <c r="G39" i="4"/>
  <c r="K44" i="4"/>
  <c r="G44" i="4"/>
  <c r="K54" i="4"/>
  <c r="K29" i="4"/>
  <c r="K39" i="4"/>
  <c r="K55" i="4"/>
  <c r="G42" i="4"/>
  <c r="K42" i="4"/>
  <c r="K43" i="4"/>
  <c r="G43" i="4"/>
  <c r="K40" i="4"/>
  <c r="G25" i="4"/>
  <c r="K25" i="4"/>
  <c r="K30" i="4"/>
  <c r="K46" i="4"/>
  <c r="K56" i="4"/>
  <c r="G56" i="4"/>
  <c r="K47" i="4"/>
  <c r="G47" i="4"/>
  <c r="G28" i="4"/>
  <c r="K28" i="4"/>
  <c r="K48" i="4"/>
  <c r="G49" i="4"/>
  <c r="K49" i="4"/>
  <c r="K50" i="4"/>
  <c r="K35" i="4"/>
  <c r="G35" i="4"/>
  <c r="K45" i="4"/>
  <c r="K31" i="4"/>
  <c r="K41" i="4"/>
  <c r="G41" i="4"/>
  <c r="K51" i="4"/>
  <c r="J27" i="4"/>
  <c r="J30" i="4"/>
  <c r="J33" i="4"/>
  <c r="J36" i="4"/>
  <c r="J39" i="4"/>
  <c r="J42" i="4"/>
  <c r="J45" i="4"/>
  <c r="J48" i="4"/>
  <c r="J51" i="4"/>
  <c r="J54" i="4"/>
  <c r="K24" i="4"/>
  <c r="J56" i="4"/>
  <c r="J26" i="4"/>
  <c r="J29" i="4"/>
  <c r="J32" i="4"/>
  <c r="J35" i="4"/>
  <c r="J38" i="4"/>
  <c r="J41" i="4"/>
  <c r="J44" i="4"/>
  <c r="J47" i="4"/>
  <c r="J50" i="4"/>
  <c r="G26" i="2"/>
  <c r="G31" i="2"/>
  <c r="G36" i="2"/>
  <c r="K26" i="2"/>
  <c r="K31" i="2"/>
  <c r="G47" i="2"/>
  <c r="G52" i="2"/>
  <c r="G32" i="2"/>
  <c r="K47" i="2"/>
  <c r="K52" i="2"/>
  <c r="G27" i="2"/>
  <c r="K32" i="2"/>
  <c r="K37" i="2"/>
  <c r="G53" i="2"/>
  <c r="G49" i="2"/>
  <c r="G39" i="2"/>
  <c r="K49" i="2"/>
  <c r="G24" i="2"/>
  <c r="K29" i="2"/>
  <c r="K34" i="2"/>
  <c r="G55" i="2"/>
  <c r="G43" i="2"/>
  <c r="K43" i="2"/>
  <c r="G34" i="2"/>
  <c r="G35" i="2"/>
  <c r="G45" i="2"/>
  <c r="G28" i="2"/>
  <c r="G33" i="2"/>
  <c r="K38" i="2"/>
  <c r="K28" i="2"/>
  <c r="K44" i="2"/>
  <c r="G40" i="2"/>
  <c r="G25" i="2"/>
  <c r="G30" i="2"/>
  <c r="K35" i="2"/>
  <c r="K40" i="2"/>
  <c r="G56" i="2"/>
  <c r="G48" i="2"/>
  <c r="G44" i="2"/>
  <c r="G29" i="2"/>
  <c r="G51" i="2"/>
  <c r="J25" i="2"/>
  <c r="J28" i="2"/>
  <c r="J31" i="2"/>
  <c r="J34" i="2"/>
  <c r="J37" i="2"/>
  <c r="J40" i="2"/>
  <c r="J43" i="2"/>
  <c r="J46" i="2"/>
  <c r="J49" i="2"/>
  <c r="J52" i="2"/>
  <c r="J55" i="2"/>
  <c r="J24" i="2"/>
  <c r="J27" i="2"/>
  <c r="J33" i="2"/>
  <c r="J36" i="2"/>
  <c r="J39" i="2"/>
  <c r="J42" i="2"/>
  <c r="J45" i="2"/>
  <c r="J48" i="2"/>
  <c r="J51" i="2"/>
  <c r="J54" i="2"/>
  <c r="K30" i="2"/>
  <c r="J26" i="2"/>
  <c r="J29" i="2"/>
  <c r="J32" i="2"/>
  <c r="J35" i="2"/>
  <c r="J38" i="2"/>
  <c r="J41" i="2"/>
  <c r="J44" i="2"/>
  <c r="J47" i="2"/>
  <c r="J50" i="2"/>
  <c r="J53" i="2"/>
  <c r="G30" i="14" l="1"/>
  <c r="G37" i="14"/>
  <c r="G24" i="14"/>
  <c r="G34" i="14"/>
  <c r="G32" i="14"/>
  <c r="G38" i="14"/>
  <c r="G33" i="14"/>
  <c r="G27" i="14"/>
  <c r="G51" i="14"/>
  <c r="G45" i="14"/>
  <c r="G43" i="14"/>
  <c r="G31" i="14"/>
  <c r="G41" i="12"/>
  <c r="G44" i="12"/>
  <c r="G56" i="12"/>
  <c r="G31" i="10"/>
  <c r="G44" i="10"/>
  <c r="G48" i="10"/>
  <c r="G55" i="10"/>
  <c r="G56" i="10"/>
  <c r="G51" i="9"/>
  <c r="G55" i="9"/>
  <c r="G28" i="9"/>
  <c r="G30" i="9"/>
  <c r="G36" i="9"/>
  <c r="G42" i="7"/>
  <c r="G33" i="7"/>
  <c r="G38" i="7"/>
  <c r="G29" i="7"/>
  <c r="G53" i="7"/>
  <c r="G30" i="7"/>
  <c r="G46" i="7"/>
  <c r="G27" i="7"/>
  <c r="G55" i="7"/>
  <c r="G24" i="7"/>
  <c r="G25" i="7"/>
  <c r="G31" i="7"/>
  <c r="G54" i="7"/>
  <c r="G41" i="7"/>
  <c r="G40" i="7"/>
  <c r="G28" i="7"/>
  <c r="G49" i="7"/>
  <c r="G52" i="7"/>
  <c r="K24" i="7"/>
  <c r="L42" i="7" s="1"/>
  <c r="G45" i="7"/>
  <c r="G48" i="7"/>
  <c r="G43" i="5"/>
  <c r="G29" i="5"/>
  <c r="G28" i="5"/>
  <c r="G41" i="5"/>
  <c r="G35" i="5"/>
  <c r="G55" i="5"/>
  <c r="G54" i="5"/>
  <c r="G40" i="5"/>
  <c r="G44" i="5"/>
  <c r="G33" i="5"/>
  <c r="G30" i="5"/>
  <c r="G24" i="5"/>
  <c r="G36" i="5"/>
  <c r="G31" i="5"/>
  <c r="G49" i="5"/>
  <c r="G37" i="5"/>
  <c r="G45" i="5"/>
  <c r="G48" i="5"/>
  <c r="G53" i="5"/>
  <c r="G50" i="5"/>
  <c r="G34" i="5"/>
  <c r="G51" i="5"/>
  <c r="G39" i="5"/>
  <c r="G25" i="5"/>
  <c r="G42" i="5"/>
  <c r="G32" i="5"/>
  <c r="G26" i="5"/>
  <c r="G56" i="5"/>
  <c r="K24" i="5"/>
  <c r="K61" i="5" s="1"/>
  <c r="G52" i="5"/>
  <c r="G47" i="5"/>
  <c r="G27" i="5"/>
  <c r="G38" i="5"/>
  <c r="G54" i="4"/>
  <c r="G30" i="4"/>
  <c r="G51" i="4"/>
  <c r="G55" i="4"/>
  <c r="G50" i="4"/>
  <c r="G33" i="4"/>
  <c r="G38" i="4"/>
  <c r="G46" i="4"/>
  <c r="G36" i="4"/>
  <c r="G29" i="4"/>
  <c r="G31" i="4"/>
  <c r="G48" i="4"/>
  <c r="G45" i="4"/>
  <c r="G24" i="4"/>
  <c r="G53" i="4"/>
  <c r="G27" i="4"/>
  <c r="G42" i="2"/>
  <c r="G50" i="2"/>
  <c r="G46" i="2"/>
  <c r="G54" i="2"/>
  <c r="K24" i="2"/>
  <c r="K61" i="2" s="1"/>
  <c r="G41" i="2"/>
  <c r="K62" i="14"/>
  <c r="K60" i="14"/>
  <c r="K58" i="14"/>
  <c r="K61" i="14"/>
  <c r="K59" i="14"/>
  <c r="F59" i="14"/>
  <c r="F61" i="14"/>
  <c r="F62" i="14"/>
  <c r="F60" i="14"/>
  <c r="F58" i="14"/>
  <c r="G27" i="12"/>
  <c r="G39" i="12"/>
  <c r="G48" i="12"/>
  <c r="G47" i="12"/>
  <c r="G24" i="12"/>
  <c r="G29" i="12"/>
  <c r="G36" i="12"/>
  <c r="G45" i="12"/>
  <c r="G30" i="12"/>
  <c r="G33" i="12"/>
  <c r="G43" i="12"/>
  <c r="G46" i="12"/>
  <c r="G49" i="12"/>
  <c r="G25" i="12"/>
  <c r="G31" i="12"/>
  <c r="G32" i="12"/>
  <c r="G35" i="12"/>
  <c r="G52" i="12"/>
  <c r="G37" i="12"/>
  <c r="G55" i="12"/>
  <c r="G28" i="12"/>
  <c r="G26" i="12"/>
  <c r="G53" i="12"/>
  <c r="G50" i="12"/>
  <c r="G40" i="12"/>
  <c r="G42" i="12"/>
  <c r="K62" i="10"/>
  <c r="K60" i="10"/>
  <c r="K58" i="10"/>
  <c r="K61" i="10"/>
  <c r="K59" i="10"/>
  <c r="F61" i="10"/>
  <c r="F59" i="10"/>
  <c r="F62" i="10"/>
  <c r="F60" i="10"/>
  <c r="F58" i="10"/>
  <c r="K62" i="9"/>
  <c r="K60" i="9"/>
  <c r="K58" i="9"/>
  <c r="K61" i="9"/>
  <c r="K59" i="9"/>
  <c r="F61" i="9"/>
  <c r="F59" i="9"/>
  <c r="F62" i="9"/>
  <c r="F60" i="9"/>
  <c r="F58" i="9"/>
  <c r="F62" i="7"/>
  <c r="F60" i="7"/>
  <c r="F59" i="7"/>
  <c r="F61" i="7"/>
  <c r="F58" i="7"/>
  <c r="K62" i="6"/>
  <c r="K59" i="6"/>
  <c r="K60" i="6"/>
  <c r="K58" i="6"/>
  <c r="K61" i="6"/>
  <c r="F61" i="6"/>
  <c r="F59" i="6"/>
  <c r="F62" i="6"/>
  <c r="F60" i="6"/>
  <c r="F58" i="6"/>
  <c r="F62" i="5"/>
  <c r="F60" i="5"/>
  <c r="F58" i="5"/>
  <c r="F61" i="5"/>
  <c r="F59" i="5"/>
  <c r="K59" i="4"/>
  <c r="K62" i="4"/>
  <c r="K58" i="4"/>
  <c r="K60" i="4"/>
  <c r="K61" i="4"/>
  <c r="F61" i="4"/>
  <c r="F59" i="4"/>
  <c r="F58" i="4"/>
  <c r="F62" i="4"/>
  <c r="F60" i="4"/>
  <c r="K59" i="2"/>
  <c r="K62" i="2"/>
  <c r="K58" i="2"/>
  <c r="K60" i="2"/>
  <c r="F58" i="2"/>
  <c r="F61" i="2"/>
  <c r="F59" i="2"/>
  <c r="F62" i="2"/>
  <c r="F60" i="2"/>
  <c r="K24" i="12"/>
  <c r="L26" i="12" s="1"/>
  <c r="F62" i="12"/>
  <c r="F60" i="12"/>
  <c r="F58" i="12"/>
  <c r="F61" i="12"/>
  <c r="F59" i="12"/>
  <c r="K62" i="7"/>
  <c r="K60" i="7"/>
  <c r="K58" i="7"/>
  <c r="L24" i="14"/>
  <c r="L52" i="13"/>
  <c r="L43" i="13"/>
  <c r="L35" i="7"/>
  <c r="L56" i="6"/>
  <c r="L54" i="2"/>
  <c r="L53" i="2"/>
  <c r="L27" i="9"/>
  <c r="L52" i="9"/>
  <c r="L39" i="2"/>
  <c r="L27" i="14"/>
  <c r="L37" i="13"/>
  <c r="L50" i="10"/>
  <c r="L55" i="8"/>
  <c r="L54" i="12"/>
  <c r="L36" i="13"/>
  <c r="L48" i="9"/>
  <c r="L34" i="8"/>
  <c r="L45" i="8"/>
  <c r="L25" i="9"/>
  <c r="L52" i="14"/>
  <c r="L29" i="13"/>
  <c r="L50" i="13"/>
  <c r="L44" i="10"/>
  <c r="L33" i="10"/>
  <c r="L42" i="8"/>
  <c r="L54" i="7"/>
  <c r="L45" i="9"/>
  <c r="L49" i="10"/>
  <c r="L38" i="8"/>
  <c r="L52" i="10"/>
  <c r="L37" i="8"/>
  <c r="L35" i="8"/>
  <c r="L32" i="7"/>
  <c r="L38" i="14"/>
  <c r="L39" i="10"/>
  <c r="L47" i="8"/>
  <c r="L47" i="13"/>
  <c r="L35" i="14"/>
  <c r="L56" i="13"/>
  <c r="L30" i="13"/>
  <c r="L54" i="13"/>
  <c r="L49" i="13"/>
  <c r="L37" i="14"/>
  <c r="L54" i="10"/>
  <c r="L32" i="13"/>
  <c r="L49" i="14"/>
  <c r="L25" i="13"/>
  <c r="L56" i="14"/>
  <c r="L54" i="14"/>
  <c r="L29" i="10"/>
  <c r="L32" i="10"/>
  <c r="L37" i="9"/>
  <c r="L33" i="14"/>
  <c r="L35" i="10"/>
  <c r="L43" i="10"/>
  <c r="L37" i="7"/>
  <c r="L31" i="8"/>
  <c r="L35" i="9"/>
  <c r="L29" i="8"/>
  <c r="L48" i="14"/>
  <c r="L31" i="13"/>
  <c r="L50" i="9"/>
  <c r="L38" i="10"/>
  <c r="L37" i="10"/>
  <c r="L45" i="14"/>
  <c r="L31" i="10"/>
  <c r="L30" i="8"/>
  <c r="L45" i="7"/>
  <c r="L40" i="10"/>
  <c r="L44" i="8"/>
  <c r="L32" i="9"/>
  <c r="L32" i="8"/>
  <c r="L30" i="14"/>
  <c r="L43" i="9"/>
  <c r="L27" i="10"/>
  <c r="L26" i="10"/>
  <c r="L34" i="10"/>
  <c r="L34" i="9"/>
  <c r="L26" i="9"/>
  <c r="L39" i="14"/>
  <c r="L55" i="14"/>
  <c r="L55" i="10"/>
  <c r="L40" i="9"/>
  <c r="L30" i="9"/>
  <c r="L47" i="10"/>
  <c r="L25" i="10"/>
  <c r="L40" i="14"/>
  <c r="L25" i="14"/>
  <c r="L44" i="14"/>
  <c r="L53" i="13"/>
  <c r="L34" i="14"/>
  <c r="L51" i="9"/>
  <c r="L40" i="8"/>
  <c r="L46" i="8"/>
  <c r="L28" i="14"/>
  <c r="L38" i="9"/>
  <c r="L29" i="9"/>
  <c r="L56" i="7"/>
  <c r="L41" i="7"/>
  <c r="L36" i="14"/>
  <c r="L24" i="10"/>
  <c r="L51" i="10"/>
  <c r="L28" i="9"/>
  <c r="L54" i="8"/>
  <c r="L43" i="14"/>
  <c r="L41" i="13"/>
  <c r="L40" i="13"/>
  <c r="L30" i="10"/>
  <c r="L49" i="9"/>
  <c r="L31" i="9"/>
  <c r="L50" i="14"/>
  <c r="L35" i="13"/>
  <c r="L38" i="13"/>
  <c r="L47" i="9"/>
  <c r="L42" i="14"/>
  <c r="L24" i="13"/>
  <c r="L26" i="13"/>
  <c r="L33" i="13"/>
  <c r="L51" i="13"/>
  <c r="L45" i="10"/>
  <c r="L46" i="9"/>
  <c r="L25" i="8"/>
  <c r="L41" i="10"/>
  <c r="L56" i="9"/>
  <c r="L42" i="9"/>
  <c r="L39" i="13"/>
  <c r="L28" i="7"/>
  <c r="L47" i="7"/>
  <c r="L56" i="8"/>
  <c r="L36" i="7"/>
  <c r="L51" i="8"/>
  <c r="L53" i="8"/>
  <c r="L26" i="8"/>
  <c r="L27" i="13"/>
  <c r="L48" i="13"/>
  <c r="L24" i="8"/>
  <c r="L33" i="8"/>
  <c r="L27" i="8"/>
  <c r="L47" i="14"/>
  <c r="L53" i="10"/>
  <c r="L28" i="10"/>
  <c r="L55" i="13"/>
  <c r="L41" i="14"/>
  <c r="L46" i="13"/>
  <c r="L31" i="14"/>
  <c r="L45" i="13"/>
  <c r="L29" i="14"/>
  <c r="L55" i="12"/>
  <c r="L42" i="10"/>
  <c r="L36" i="10"/>
  <c r="L49" i="7"/>
  <c r="L41" i="9"/>
  <c r="L55" i="9"/>
  <c r="L48" i="8"/>
  <c r="L39" i="8"/>
  <c r="L46" i="10"/>
  <c r="L41" i="8"/>
  <c r="L48" i="7"/>
  <c r="L51" i="14"/>
  <c r="L46" i="14"/>
  <c r="L24" i="9"/>
  <c r="L36" i="9"/>
  <c r="L39" i="9"/>
  <c r="L33" i="9"/>
  <c r="L54" i="9"/>
  <c r="L28" i="8"/>
  <c r="L49" i="8"/>
  <c r="L36" i="8"/>
  <c r="L44" i="9"/>
  <c r="L44" i="13"/>
  <c r="L48" i="10"/>
  <c r="L31" i="7"/>
  <c r="L32" i="14"/>
  <c r="L53" i="14"/>
  <c r="L26" i="14"/>
  <c r="L42" i="13"/>
  <c r="L34" i="13"/>
  <c r="L28" i="13"/>
  <c r="L53" i="9"/>
  <c r="L56" i="10"/>
  <c r="L52" i="8"/>
  <c r="L43" i="8"/>
  <c r="L50" i="8"/>
  <c r="L28" i="6"/>
  <c r="L51" i="6"/>
  <c r="L35" i="6"/>
  <c r="L30" i="6"/>
  <c r="L55" i="6"/>
  <c r="L49" i="6"/>
  <c r="L47" i="6"/>
  <c r="L43" i="6"/>
  <c r="L40" i="6"/>
  <c r="L24" i="6"/>
  <c r="L44" i="6"/>
  <c r="L37" i="6"/>
  <c r="L41" i="6"/>
  <c r="L53" i="6"/>
  <c r="L46" i="6"/>
  <c r="L42" i="6"/>
  <c r="L29" i="6"/>
  <c r="L32" i="6"/>
  <c r="L39" i="6"/>
  <c r="L50" i="6"/>
  <c r="L48" i="6"/>
  <c r="L26" i="6"/>
  <c r="L36" i="6"/>
  <c r="L27" i="6"/>
  <c r="L54" i="6"/>
  <c r="L34" i="6"/>
  <c r="L25" i="6"/>
  <c r="L31" i="6"/>
  <c r="L38" i="6"/>
  <c r="L33" i="6"/>
  <c r="L45" i="6"/>
  <c r="L52" i="6"/>
  <c r="L56" i="5"/>
  <c r="L29" i="5"/>
  <c r="L55" i="5"/>
  <c r="L49" i="5"/>
  <c r="L39" i="5"/>
  <c r="L51" i="5"/>
  <c r="L32" i="5"/>
  <c r="L48" i="5"/>
  <c r="L52" i="5"/>
  <c r="L44" i="5"/>
  <c r="L40" i="5"/>
  <c r="L42" i="5"/>
  <c r="L38" i="5"/>
  <c r="L37" i="5"/>
  <c r="L45" i="4"/>
  <c r="L53" i="4"/>
  <c r="L27" i="4"/>
  <c r="L35" i="4"/>
  <c r="L47" i="4"/>
  <c r="L43" i="4"/>
  <c r="L32" i="4"/>
  <c r="L56" i="4"/>
  <c r="L42" i="4"/>
  <c r="L34" i="4"/>
  <c r="L37" i="4"/>
  <c r="L50" i="4"/>
  <c r="L24" i="4"/>
  <c r="L51" i="4"/>
  <c r="L49" i="4"/>
  <c r="L46" i="4"/>
  <c r="L52" i="4"/>
  <c r="L55" i="4"/>
  <c r="L33" i="4"/>
  <c r="L54" i="4"/>
  <c r="L44" i="4"/>
  <c r="L28" i="4"/>
  <c r="L25" i="4"/>
  <c r="L31" i="4"/>
  <c r="L29" i="4"/>
  <c r="L40" i="4"/>
  <c r="L41" i="4"/>
  <c r="L48" i="4"/>
  <c r="L30" i="4"/>
  <c r="L39" i="4"/>
  <c r="L36" i="4"/>
  <c r="L38" i="4"/>
  <c r="L26" i="4"/>
  <c r="L37" i="2"/>
  <c r="L34" i="2"/>
  <c r="L32" i="2"/>
  <c r="L26" i="2"/>
  <c r="L44" i="2"/>
  <c r="L55" i="2"/>
  <c r="L31" i="2"/>
  <c r="L52" i="2"/>
  <c r="L49" i="2"/>
  <c r="L40" i="2"/>
  <c r="L43" i="2"/>
  <c r="L56" i="2"/>
  <c r="L38" i="2"/>
  <c r="L24" i="2"/>
  <c r="L27" i="2"/>
  <c r="L25" i="12" l="1"/>
  <c r="L28" i="12"/>
  <c r="L41" i="12"/>
  <c r="L34" i="12"/>
  <c r="L27" i="12"/>
  <c r="L56" i="12"/>
  <c r="L42" i="12"/>
  <c r="L46" i="12"/>
  <c r="L39" i="12"/>
  <c r="L44" i="12"/>
  <c r="L37" i="12"/>
  <c r="L49" i="12"/>
  <c r="L40" i="12"/>
  <c r="L30" i="12"/>
  <c r="L43" i="12"/>
  <c r="L50" i="12"/>
  <c r="L29" i="12"/>
  <c r="L53" i="12"/>
  <c r="L33" i="12"/>
  <c r="L32" i="12"/>
  <c r="L47" i="12"/>
  <c r="L45" i="12"/>
  <c r="L48" i="12"/>
  <c r="L36" i="12"/>
  <c r="L52" i="12"/>
  <c r="L31" i="12"/>
  <c r="L38" i="12"/>
  <c r="L51" i="12"/>
  <c r="L24" i="12"/>
  <c r="L39" i="7"/>
  <c r="L43" i="7"/>
  <c r="L44" i="7"/>
  <c r="L46" i="7"/>
  <c r="L24" i="7"/>
  <c r="L29" i="7"/>
  <c r="L51" i="7"/>
  <c r="L52" i="7"/>
  <c r="L27" i="7"/>
  <c r="L55" i="7"/>
  <c r="L50" i="7"/>
  <c r="L33" i="7"/>
  <c r="L30" i="7"/>
  <c r="K61" i="7"/>
  <c r="L25" i="7"/>
  <c r="L34" i="7"/>
  <c r="L40" i="7"/>
  <c r="K59" i="7"/>
  <c r="L26" i="7"/>
  <c r="L53" i="7"/>
  <c r="L38" i="7"/>
  <c r="L46" i="5"/>
  <c r="L43" i="5"/>
  <c r="L50" i="5"/>
  <c r="L54" i="5"/>
  <c r="L35" i="5"/>
  <c r="L41" i="5"/>
  <c r="L47" i="5"/>
  <c r="K58" i="5"/>
  <c r="L26" i="5"/>
  <c r="L53" i="5"/>
  <c r="L36" i="5"/>
  <c r="L27" i="5"/>
  <c r="K60" i="5"/>
  <c r="L24" i="5"/>
  <c r="L45" i="5"/>
  <c r="L28" i="5"/>
  <c r="K62" i="5"/>
  <c r="L25" i="5"/>
  <c r="K59" i="5"/>
  <c r="L31" i="5"/>
  <c r="L30" i="5"/>
  <c r="L33" i="5"/>
  <c r="L34" i="5"/>
  <c r="L46" i="2"/>
  <c r="L47" i="2"/>
  <c r="L36" i="2"/>
  <c r="L28" i="2"/>
  <c r="L42" i="2"/>
  <c r="L51" i="2"/>
  <c r="L45" i="2"/>
  <c r="L30" i="2"/>
  <c r="L50" i="2"/>
  <c r="L29" i="2"/>
  <c r="L35" i="2"/>
  <c r="L33" i="2"/>
  <c r="L41" i="2"/>
  <c r="L48" i="2"/>
  <c r="L35" i="12"/>
  <c r="K58" i="12"/>
  <c r="K61" i="12"/>
  <c r="K59" i="12"/>
  <c r="K62" i="12"/>
  <c r="K60" i="12"/>
</calcChain>
</file>

<file path=xl/sharedStrings.xml><?xml version="1.0" encoding="utf-8"?>
<sst xmlns="http://schemas.openxmlformats.org/spreadsheetml/2006/main" count="1555" uniqueCount="187">
  <si>
    <t>ID PILAR</t>
  </si>
  <si>
    <t>PILAR</t>
  </si>
  <si>
    <t>ID SUBPILAR</t>
  </si>
  <si>
    <t>SUBPILAR</t>
  </si>
  <si>
    <t>ID INDICADOR</t>
  </si>
  <si>
    <t>INDICADOR</t>
  </si>
  <si>
    <t>CONNOTACIÓN</t>
  </si>
  <si>
    <t>IMPUTADO</t>
  </si>
  <si>
    <t>MER</t>
  </si>
  <si>
    <t>Mercados</t>
  </si>
  <si>
    <t>MER-1</t>
  </si>
  <si>
    <t>Acceso a mercados y servicios financieros</t>
  </si>
  <si>
    <t>MER-1-1</t>
  </si>
  <si>
    <t>Uso de mercados digitales</t>
  </si>
  <si>
    <t>Positiva</t>
  </si>
  <si>
    <t>NO</t>
  </si>
  <si>
    <t>MER-1-2</t>
  </si>
  <si>
    <t>Cuentas de ahorro</t>
  </si>
  <si>
    <t>MER-1-3</t>
  </si>
  <si>
    <t>Créditos de consumo</t>
  </si>
  <si>
    <t>MER-1-4</t>
  </si>
  <si>
    <t>Créditos de vivienda</t>
  </si>
  <si>
    <t>MER-1-5</t>
  </si>
  <si>
    <t>Microcréditos</t>
  </si>
  <si>
    <t>MER-2</t>
  </si>
  <si>
    <t>Mercado laboral</t>
  </si>
  <si>
    <t>MER-2-1</t>
  </si>
  <si>
    <t>Tasa de participación laboral</t>
  </si>
  <si>
    <t>MER-2-2</t>
  </si>
  <si>
    <t>Tasa de desempleo</t>
  </si>
  <si>
    <t>Negativa</t>
  </si>
  <si>
    <t>MER-2-3</t>
  </si>
  <si>
    <t>Empleo informal (salud)</t>
  </si>
  <si>
    <t>MER-2-4</t>
  </si>
  <si>
    <t>Empleo formal (pensión)</t>
  </si>
  <si>
    <t>MER-3</t>
  </si>
  <si>
    <t>Ingresos</t>
  </si>
  <si>
    <t>MER-3-1</t>
  </si>
  <si>
    <t>Ingresos laborales</t>
  </si>
  <si>
    <t>MER-3-2</t>
  </si>
  <si>
    <t>Ingreso por renta de activos fijos</t>
  </si>
  <si>
    <t>MER-4</t>
  </si>
  <si>
    <t>Pobreza y acceso a subsidios</t>
  </si>
  <si>
    <t>MER-4-1</t>
  </si>
  <si>
    <t>Beneficiarios de transferencias condicionadas</t>
  </si>
  <si>
    <t>MER-4-2</t>
  </si>
  <si>
    <t>Beneficiarios de transferencias no condicionadas</t>
  </si>
  <si>
    <t>MER-4-3</t>
  </si>
  <si>
    <t>Pobreza multidimensional</t>
  </si>
  <si>
    <t>MER-5</t>
  </si>
  <si>
    <t>Pensiones</t>
  </si>
  <si>
    <t>MER-5-1</t>
  </si>
  <si>
    <t>Tasa de pensionados</t>
  </si>
  <si>
    <t>MER-5-2</t>
  </si>
  <si>
    <t>Valor promedio del monto de pensión</t>
  </si>
  <si>
    <t>FICHA TECNICA INDICADOR</t>
  </si>
  <si>
    <t>OBJETIVO</t>
  </si>
  <si>
    <t>Evaluar y equiparar la oportunidad y capacidad de hombres y mujeres para operar en el ámbito del comercio electrónico, así como utilizar plataformas digitales para negocios. Este enfoque busca cerrar las brechas de género al identificar y abordar las disparidades en el acceso, habilidades y participación en el comercio electrónico, asegurando que las políticas y programas promuevan la equidad de género en el uso de plataformas digitales para impulsar oportunidades comerciales y facilitar un acceso igualitario a los beneficios de la economía digital.</t>
  </si>
  <si>
    <t>VARIABLE</t>
  </si>
  <si>
    <t>Número de mujeres que compran/ordenan productos o servicios en internet y número de hombres que compran/ordenan productos o servicios en internet</t>
  </si>
  <si>
    <t>FORMULA</t>
  </si>
  <si>
    <t>INTERPRETACIÓN</t>
  </si>
  <si>
    <t>FUENTE Y AÑO DE INFORMACIÓN</t>
  </si>
  <si>
    <t>Encuesta de Calidad de Vida - DANE [2022]</t>
  </si>
  <si>
    <t>FILTRO</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</si>
  <si>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</si>
  <si>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</si>
  <si>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</si>
  <si>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</si>
  <si>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</si>
  <si>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</si>
  <si>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</si>
  <si>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</si>
  <si>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</si>
  <si>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</si>
  <si>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</si>
  <si>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</si>
  <si>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</si>
  <si>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</si>
  <si>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</si>
  <si>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</si>
  <si>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</si>
  <si>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</si>
  <si>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</si>
  <si>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</si>
  <si>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</si>
  <si>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</si>
  <si>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</si>
  <si>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</si>
  <si>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</si>
  <si>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</si>
  <si>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</si>
  <si>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</si>
  <si>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</si>
  <si>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</si>
  <si>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</si>
  <si>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</si>
  <si>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</si>
  <si>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</si>
  <si>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</si>
  <si>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</si>
  <si>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</si>
  <si>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</si>
  <si>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</si>
  <si>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</si>
  <si>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</si>
  <si>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</si>
  <si>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</si>
  <si>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</si>
  <si>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</si>
  <si>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</si>
  <si>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</si>
  <si>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ESTADÍSTICAS DESCRIPTIVAS</t>
  </si>
  <si>
    <t>PROMEDIO</t>
  </si>
  <si>
    <t>NA</t>
  </si>
  <si>
    <t>DESVIACIOÓN ESTANDAR</t>
  </si>
  <si>
    <t>VARIANZA</t>
  </si>
  <si>
    <t>MÁXIMO</t>
  </si>
  <si>
    <t>MINIMO</t>
  </si>
  <si>
    <t>OBSERVACIONES</t>
  </si>
  <si>
    <t>Cuentas de ahorro de mujeres y hombres</t>
  </si>
  <si>
    <t xml:space="preserve">Superintendencia Financiera de Colombia </t>
  </si>
  <si>
    <t>Evaluar y comprender las diferencias de género en el acceso y uso de los servicios de crédito de consumo, el cual es utilizado para la adquisición de bienes y servicios, como por ejemplo, comprar electrodomésticos, vehículos, actividades de entretenimiento, etc. Fomentando la inclusión financiera y promover el empoderamiento económico de mujeres o hombres, contribuyendo a una sociedad más equitativa y justa.</t>
  </si>
  <si>
    <t>Créditos de consumo de mujeres y hombres</t>
  </si>
  <si>
    <t>Crédito de consumo</t>
  </si>
  <si>
    <t>Analizar y monitorear la equidad de género en el acceso a financiamiento para la adquisición de vivienda. Proporciona datos para que el sector público y el sector financiero diseñen y ajusten políticas públicas así como regulaciones con el fin de promover la igualdad en el acceso a vivienda propia para hombres y mujeres. Esto puede incluir programas de subsidios, garantías de crédito o incentivos focalizados.</t>
  </si>
  <si>
    <t>Créditos de vivienda de mujeres y hombres</t>
  </si>
  <si>
    <t>Crédito de vivienda</t>
  </si>
  <si>
    <t>-</t>
  </si>
  <si>
    <t>Analiza el acceso a microcréditos para hombres y mujeres. Esta modalidad de crédito está enfocada a financiar la microempresa, la cual no suele tener acceso al mercado de crédito formal. Esto permitirá al sector financiero diseñar y enfocar programas a la población excluida, diseñar productos más accesibles y adaptar programas de apoyo adicional.</t>
  </si>
  <si>
    <t>Microcréditos de mujeres y hombres</t>
  </si>
  <si>
    <t>Microcrédito</t>
  </si>
  <si>
    <t>Utilizar este indicador para comprender la contribución de hombres y mujeres en el mercado laboral, con el propósito de identificar posibles desigualdades de género en la participación económica. Este enfoque busca cerrar las brechas de género al analizar y abordar las disparidades que puedan existir en la participación laboral, garantizando así la equidad y la promoción de condiciones laborales justas para ambos géneros.</t>
  </si>
  <si>
    <t>Tasa de participación laboral de mujeres y tasa de participación laboral de hombres</t>
  </si>
  <si>
    <t>Gran Encuesta Integrada de Hogares - DANE [2022]</t>
  </si>
  <si>
    <t>Evaluar las diferencias de género en las oportunidades para acceder a un empleo, revelando de esta manera los desafíos específicos que enfrentan las personas de diferentes géneros en la economía. Este enfoque busca cerrar las brechas de género al identificar y abordar las barreras que pueden existir en el acceso al empleo, asegurando así una equidad de oportunidades laborales y contribuyendo a la construcción de una economía más inclusiva y justa para todos los géneros.</t>
  </si>
  <si>
    <t>Tasa de desempleo en mujeres y tasa de desempleo en hombres</t>
  </si>
  <si>
    <t>Utilizar este indicador para evidenciar la prevalencia de empleo sin protección laboral, destacando la importancia de implementar medidas que mejoren la calidad del trabajo en el sector informal. Este enfoque busca cerrar las brechas de género al abordar específicamente las condiciones laborales precarias en el sector informal, promoviendo la equidad de género a través de iniciativas que fortalezcan la protección laboral y fomenten entornos laborales más seguros y justos para todas las personas, independientemente de su género.</t>
  </si>
  <si>
    <t xml:space="preserve">Número de mujeres en empleo informal  y número de hombres en empleo informal </t>
  </si>
  <si>
    <t xml:space="preserve">(P6915) ¿En caso de enfermedad como cubriría los costos médicos y los medicamentos? </t>
  </si>
  <si>
    <t>Examinar la desigualdad de género en el acceso a la seguridad social de las personas que desempeñan alguna labor, reconociendo su impacto directo en el bienestar económico y futuro. Este enfoque busca cerrar las brechas de género al identificar y abordar las disparidades en el acceso a la seguridad social, asegurando que las políticas y medidas adoptadas promuevan la equidad de género y contribuyan a un bienestar económico sostenible para todas las personas, independientemente de su género.</t>
  </si>
  <si>
    <t>Número de mujeres mayores de 18 años que cotizan a un fonde de pensiones y número de hombres mayores de 18 años que cotizan a un fondo de pensiones</t>
  </si>
  <si>
    <t>Utilizar este indicador para identificar las brechas salariales entre hombres y mujeres, evidenciando de esta manera posibles manifestaciones de discriminación de género en el mercado laboral. Este enfoque busca cerrar las brechas de género al abordar específicamente las disparidades salariales, promoviendo la equidad salarial y asegurando condiciones laborales justas e igualitarias para todas las personas, independientemente de su género.</t>
  </si>
  <si>
    <t>Ingreso laboral promedio de mujeres e ingreso laboral promedio de hombres</t>
  </si>
  <si>
    <t>Para el calculo de los ingresos se toma el nivel de formación y la edad de cada individuo.</t>
  </si>
  <si>
    <t>Realizar la medición es fundamental para entender cómo la propiedad y gestión de activos afecta la disparidad económica entre géneros, facilitando la implementación de medidas específicas que promuevan la igualdad de oportunidades y la justicia económica.</t>
  </si>
  <si>
    <t>Número de mujeres que reciben renta de activos fijos y número de hombres que reciben renta de activos fijos</t>
  </si>
  <si>
    <t>(P8646) El mes pasado _____recibió ¿algún ingreso por concepto de arriendos de casas, apartamentos, fincas de recreo, lotes, vehículos, maquinaria y equipo?</t>
  </si>
  <si>
    <t>Pobreza y acceso a subsidios</t>
  </si>
  <si>
    <t>Utilizar este indicador para evidenciar la disparidad de acceso entre hombres y mujeres a programas de asistencia social, analizando simultáneamente su impacto en la reducción de la pobreza en la comunidad. Este enfoque busca cerrar las brechas de género al identificar y abordar posibles desigualdades en el acceso a programas sociales, garantizando una distribución equitativa de recursos y servicios que contribuyan de manera efectiva a la reducción de la pobreza, con consideración especial a las necesidades y circunstancias específicas de cada género.</t>
  </si>
  <si>
    <t>Número de mujeres mayores de 18 años beneficiarios de transferencias condicionadas y número de hombres mayores de 18 años beneficiarios de transferencias condicionadas</t>
  </si>
  <si>
    <t>(P784) Durante los últimos doce meses, ¿algún miembro de este hogar recibió ayudas o subsidios en dinero o en especie de entidades del gobierno nacional, departamental o municipal por concepto de: Familias en acción, Colombia mayor, Ingreso solidario</t>
  </si>
  <si>
    <t>Observar y comprender cómo las transferencias de ingresos para aliviar la economía benefician de manera diferencial a personas según su género. Este enfoque tiene como propósito cerrar las brechas de género al identificar posibles desigualdades en la distribución de beneficios económicos, garantizando que las políticas y programas de transferencia de ingresos sean diseñados de manera equitativa para abordar las necesidades específicas de cada género y promover un impacto positivo en la igualdad económica.</t>
  </si>
  <si>
    <t>Número de mujeres beneficiarios de transferencias no condicionadas y número de hombres beneficiarios de transferencias no condicionadas</t>
  </si>
  <si>
    <t>Comprender la complejidad de la desigualdad de género en el acceso a recursos y oportunidades. Al considerar múltiples dimensiones , se obtiene una visión integral de las desigualdades que enfrentan las mujeres en comparación con los hombres. Esto permite diseñar políticas y programas más efectivos para abordar las raíces profundas de la desigualdad de género y promover la inclusión y el desarrollo sostenible. Además, se reconoce que la pobreza va más allá de la falta de ingresos monetarios y se consideran las diversas formas en que afecta a las mujeres de manera desproporcionada. De esta manera, se contribuye a la construcción de sociedades más justas e inclusivas, donde todas las personas, independientemente de su género, tengan igualdad de oportunidades para alcanzar su máximo potencial.</t>
  </si>
  <si>
    <t>Incidencia de Pobreza Multidimensional en hombres y mujeres</t>
  </si>
  <si>
    <t>Índice de Pobreza Multidimensional - IPM [2022]</t>
  </si>
  <si>
    <t>Incidencia de Pobreza Multidimensional</t>
  </si>
  <si>
    <t xml:space="preserve">Tasa de pensionados </t>
  </si>
  <si>
    <t>Utilizar este indicador para observar la equidad de género en el acceso a pensiones, identificando de manera específica posibles desigualdades en el cumplimiento de la vida laboral y en la seguridad económica durante la vejez. Este enfoque busca cerrar las brechas de género al abordar las disparidades en el acceso a pensiones, asegurando que las políticas y prácticas asociadas promuevan una distribución equitativa de beneficios, reconociendo y abordando las diferencias de género en la trayectoria laboral y la seguridad financiera en la etapa de la vejez.</t>
  </si>
  <si>
    <t>Número de mujeres mayores de 57 años pensionadas y número de hombres mayores de 62 años pensionados</t>
  </si>
  <si>
    <t>(P8642) El mes pasado _____recibió ¿algún ingreso por concepto de pensión de jubilación, sustitución pensional, invalidez o vejez?</t>
  </si>
  <si>
    <t>Utilizar la identificación de brechas en los valores de las pensiones entre géneros como un medio para reflejar y abordar las desigualdades salariales y de participación en el mercado laboral. Este enfoque busca cerrar las brechas de género al destacar y analizar las disparidades en los montos de las pensiones, asegurando que las políticas y medidas adoptadas aborden de manera específica las causas subyacentes de estas inequidades, promoviendo así una distribución justa y equitativa de recursos en el ámbito de las pensiones.</t>
  </si>
  <si>
    <t>Promedio de pensión para mujeres y promedio de pensión para hombres</t>
  </si>
  <si>
    <t>(P8642 S1) Valor</t>
  </si>
  <si>
    <t xml:space="preserve">Si el indicador es mayor que cero (0), la brecha de género está a favor de las mujeres; en caso contrario, la brecha de género está a favor de los hombres, indicando así el porcentaje de disparidad entre géneros. Ej. Para el departamento de Antioquia, se reporta que las mujeres reciben un promedio de pensión un 19.34% más que los hombres.
</t>
  </si>
  <si>
    <t>Si el indicador es mayor que cero (0), la brecha de género está a favor de las mujeres; en caso contrario, la brecha de género está a favor de los hombres, indicando así el porcentaje de disparidad entre géneros. Ej. Para el departamento de Bolívar, se reporta que los hombres se encuentran en pobreza un 10.31%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</si>
  <si>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las mujeres beneficiarias de transferencias no condicionadas son un 17.42% más que los hombres.</t>
  </si>
  <si>
    <t>Si el indicador es mayor que cero (0), la brecha de género está a favor de las mujeres; en caso contrario, la brecha de género está a favor de los hombres, indicando así el porcentaje de disparidad entre géneros. Ej. Para el departamento de Valle del Cauca, se reporta que las mujeres beneficiarias de transferencias condicionadas son un 22.84% más que los hombres.</t>
  </si>
  <si>
    <t>Si el indicador es mayor que cero (0), la brecha de género está a favor de las mujeres; en caso contrario, la brecha de género está a favor de los hombres, indicando así el porcentaje de disparidad entre géneros. Ej. Para el departamento de Magdalena, se reporta que el número de mujeres que reciben renta de activos fijos es un 45.55% mayor que el número de hombres que reciben renta de activos fijos.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</si>
  <si>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tienen un ingreso laboral promedio un 31.35% mayor que el ingreso laboral promedio de las mujeres.</t>
  </si>
  <si>
    <t>Si el indicador es mayor que cero (0), la brecha de género está a favor de las mujeres; en caso contrario, la brecha de género está a favor de los hombres, indicando así el porcentaje de disparidad entre géneros. Ej. Para el departamento de Cundinamarca, se reporta que los hombres pertenecen al empleo formal un 28.67% más que las mujeres.</t>
  </si>
  <si>
    <t>Si el indicador es mayor que cero (0), la brecha de género está a favor de las mujeres; en caso contrario, la brecha de género está a favor de los hombres, indicando así el porcentaje de disparidad entre géneros. Ej. Para el departamento de Caldas, se reporta que los hombres ejercen el empleo informal un 64.93% más que las mujeres.</t>
  </si>
  <si>
    <t>Si el indicador es mayor que cero (0), la brecha de género está a favor de las mujeres; en caso contrario, la brecha de género está a favor de los hombres, indicando así el porcentaje de disparidad entre géneros. Ej. Para el departamento de Boyacá, se reporta que las mujeres tienen una tasa de desempleo un 50.65% mayor que los hombres.</t>
  </si>
  <si>
    <t>Si el indicador es mayor que cero (0), la brecha de género está a favor de las mujeres; en caso contrario, la brecha de género está a favor de los hombres, indicando así el porcentaje de disparidad entre géneros. Ej. Para el departamento de Nariño, se reporta que los hombres poseen una tasa de participación laboral un 20.87% más alta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</si>
  <si>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el acceso a microcréditos de los hombres es un 1.49% mayor que el acceso a microcréditos de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</si>
  <si>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el acceso a créditos de vivienda de los hombres es un 0.56% mayor que el acceso a créditos de consumo de las mujeres.</t>
  </si>
  <si>
    <t>Si el indicador es mayor que cero (0), la brecha de género está a favor de las mujeres; en caso contrario, la brecha de género está a favor de los hombres, indicando así el porcentaje de disparidad entre géneros. Ej. Para el departamento de Cundinamarca, se reporta que el acceso a créditos de consumo de los hombres es un 1.64% mayor que el acceso a créditos de consumo de las mujeres.</t>
  </si>
  <si>
    <t>Si el indicador es mayor que cero (0), la brecha de género está a favor de las mujeres; en caso contrario, la brecha de género está a favor de los hombres, indicando así el porcentaje de disparidad entre géneros. Ej. Para el departamento de Atlántico, se reporta que el saldo promedio en las cuentas de ahorro para las mujeres es un 0.32% mayor que el saldo promedio en las cuentas de ahorro para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</si>
  <si>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el número de hombres que acceden a mercados digitales es un 14.60% mayor que el número de mujeres que acceden a mercados digitales.</t>
  </si>
  <si>
    <t>P1083 ¿Para cuáles de los siguientes servicios o actividades utiliza _____ internet? Comprar/Ordenar productos o servicios</t>
  </si>
  <si>
    <t>Comprender y abordar las desigualdades en el acceso a cuentas de ahorros para hombres o mujeres, indicaría si existen barreras sistémicas o culturales que dificultan el acceso a servicios financieros para disponer fácilmente del dinero o ahorrarlo de manera segura, el cual puede estar sesgado hacia un género. Y así, promover una sociedad más equitativa e inclusiva.</t>
  </si>
  <si>
    <t>Cálculos propios</t>
  </si>
  <si>
    <t>(P6915) ¿En caso de enfermedad como cubriría los costos médicos y los medicamentos? Es afiliado como cotizante a un régimen contributivo de salud (EPS)</t>
  </si>
  <si>
    <t>Cálculos propios , según nivel educativo y edad del individuo</t>
  </si>
  <si>
    <t>(P1087) Durante los últimos 12 meses, ¿recibió: Bonificaciones, Pagos o indemnizaciones por accidentes de trabajo</t>
  </si>
  <si>
    <t xml:space="preserve">Si el indicador es mayor que cero (0), la brecha de género esta a favor de las mujeres, en caso contrario, la brecha de género esta a favor de los hombres, indicando así el porcentaje de disparidad entre géneros. Ej. Para el departamento de Antioquia se reporta que las mujeres pensionadas son un 13.14% mas que los hombres pensionados.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</si>
</sst>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0" x14ac:knownFonts="1">
    <font>
      <sz val="11"/>
      <color theme="1"/>
      <name val="Calibri"/>
      <family val="2"/>
      <scheme val="minor"/>
    </font>
    <font>
      <sz val="11"/>
      <color theme="1"/>
      <name val="Calibri"/>
      <family val="2"/>
      <scheme val="minor"/>
    </font>
    <font>
      <b/>
      <sz val="14"/>
      <color theme="1"/>
      <name val="Times New Roman"/>
      <family val="1"/>
    </font>
    <font>
      <sz val="11"/>
      <color theme="1"/>
      <name val="Times New Roman"/>
      <family val="1"/>
    </font>
    <font>
      <sz val="12"/>
      <color theme="1"/>
      <name val="Calibri"/>
      <family val="2"/>
      <scheme val="minor"/>
    </font>
    <font>
      <sz val="9"/>
      <color theme="1"/>
      <name val="Times New Roman"/>
      <family val="1"/>
    </font>
    <font>
      <sz val="11"/>
      <color theme="1"/>
      <name val="Calibri"/>
      <family val="2"/>
      <scheme val="minor"/>
    </font>
    <font>
      <b/>
      <sz val="11"/>
      <color theme="0"/>
      <name val="Times New Roman"/>
      <family val="1"/>
    </font>
    <font>
      <sz val="11"/>
      <name val="Calibri"/>
      <family val="2"/>
    </font>
    <font>
      <sz val="8"/>
      <name val="Calibri"/>
      <family val="2"/>
      <scheme val="minor"/>
    </font>
  </fonts>
  <fills count="6">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7">
    <xf numFmtId="0" fontId="0" fillId="0" borderId="0"/>
    <xf numFmtId="0" fontId="1" fillId="0" borderId="0"/>
    <xf numFmtId="0" fontId="4" fillId="0" borderId="0"/>
    <xf numFmtId="0" fontId="1" fillId="0" borderId="0"/>
    <xf numFmtId="0" fontId="6" fillId="0" borderId="0"/>
    <xf numFmtId="0" fontId="1" fillId="0" borderId="0"/>
    <xf numFmtId="9" fontId="1" fillId="0" borderId="0" applyFont="0" applyFill="0" applyBorder="0" applyAlignment="0" applyProtection="0"/>
  </cellStyleXfs>
  <cellXfs count="40">
    <xf numFmtId="0" fontId="0" fillId="0" borderId="0" xfId="0"/>
    <xf numFmtId="0" fontId="3" fillId="0" borderId="0" xfId="1" applyFont="1" applyAlignment="1">
      <alignment horizontal="center" vertical="center"/>
    </xf>
    <xf numFmtId="0" fontId="5" fillId="3" borderId="1" xfId="2" applyFont="1" applyFill="1" applyBorder="1" applyAlignment="1">
      <alignment horizontal="center" vertical="center" wrapText="1"/>
    </xf>
    <xf numFmtId="0" fontId="5" fillId="3" borderId="5" xfId="2" applyFont="1" applyFill="1" applyBorder="1" applyAlignment="1">
      <alignment horizontal="center" vertical="center" wrapText="1"/>
    </xf>
    <xf numFmtId="0" fontId="3" fillId="0" borderId="0" xfId="2" applyFont="1" applyAlignment="1">
      <alignment horizontal="center" vertical="center" wrapText="1"/>
    </xf>
    <xf numFmtId="0" fontId="5" fillId="3" borderId="2" xfId="2" applyFont="1" applyFill="1" applyBorder="1" applyAlignment="1">
      <alignment horizontal="center" vertical="center" wrapText="1"/>
    </xf>
    <xf numFmtId="0" fontId="3" fillId="0" borderId="0" xfId="2" applyFont="1" applyAlignment="1">
      <alignment horizontal="center" vertical="center"/>
    </xf>
    <xf numFmtId="0" fontId="5" fillId="0" borderId="1" xfId="1" applyFont="1" applyBorder="1" applyAlignment="1">
      <alignment horizontal="center" vertical="center" wrapText="1"/>
    </xf>
    <xf numFmtId="2" fontId="5" fillId="0" borderId="1" xfId="1" applyNumberFormat="1" applyFont="1" applyBorder="1" applyAlignment="1">
      <alignment horizontal="center" vertical="center" wrapText="1"/>
    </xf>
    <xf numFmtId="0" fontId="5" fillId="0" borderId="0" xfId="1" applyFont="1" applyAlignment="1">
      <alignment horizontal="center" vertical="center"/>
    </xf>
    <xf numFmtId="0" fontId="7" fillId="4" borderId="10" xfId="4" applyFont="1" applyFill="1" applyBorder="1" applyAlignment="1">
      <alignment horizontal="center"/>
    </xf>
    <xf numFmtId="0" fontId="7" fillId="4" borderId="11" xfId="4" applyFont="1" applyFill="1" applyBorder="1" applyAlignment="1">
      <alignment horizontal="center"/>
    </xf>
    <xf numFmtId="0" fontId="3" fillId="0" borderId="0" xfId="4" applyFont="1" applyAlignment="1">
      <alignment horizontal="center"/>
    </xf>
    <xf numFmtId="0" fontId="3" fillId="0" borderId="10" xfId="4" applyFont="1" applyBorder="1" applyAlignment="1">
      <alignment horizontal="center"/>
    </xf>
    <xf numFmtId="0" fontId="5"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5" borderId="10"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3" fillId="0" borderId="0" xfId="0" applyFont="1" applyAlignment="1">
      <alignment horizontal="center" vertical="center"/>
    </xf>
    <xf numFmtId="2" fontId="5" fillId="0" borderId="1" xfId="0" applyNumberFormat="1" applyFont="1" applyBorder="1" applyAlignment="1">
      <alignment horizontal="center" vertical="center" wrapText="1"/>
    </xf>
    <xf numFmtId="164" fontId="5" fillId="0" borderId="1"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2" fontId="5" fillId="0" borderId="1" xfId="6" applyNumberFormat="1" applyFont="1" applyBorder="1" applyAlignment="1">
      <alignment horizontal="center" vertical="center" wrapText="1"/>
    </xf>
    <xf numFmtId="0" fontId="5" fillId="0" borderId="1" xfId="2" applyFont="1" applyBorder="1" applyAlignment="1">
      <alignment horizontal="center" vertical="center" wrapText="1"/>
    </xf>
    <xf numFmtId="0" fontId="2" fillId="2" borderId="1" xfId="1" applyFont="1" applyFill="1" applyBorder="1" applyAlignment="1">
      <alignment horizontal="center" vertical="center"/>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0" borderId="5" xfId="2" applyFont="1" applyBorder="1" applyAlignment="1">
      <alignment horizontal="center" vertical="center" wrapText="1"/>
    </xf>
    <xf numFmtId="0" fontId="5" fillId="0" borderId="1" xfId="1" applyFont="1" applyBorder="1" applyAlignment="1">
      <alignment horizontal="center" vertical="center"/>
    </xf>
    <xf numFmtId="0" fontId="5" fillId="0" borderId="6" xfId="2" applyFont="1" applyBorder="1" applyAlignment="1">
      <alignment horizontal="center" vertical="center" wrapText="1"/>
    </xf>
    <xf numFmtId="0" fontId="5" fillId="0" borderId="13" xfId="0" applyFont="1" applyBorder="1" applyAlignment="1">
      <alignment horizontal="center" vertical="center" wrapText="1"/>
    </xf>
    <xf numFmtId="0" fontId="8" fillId="0" borderId="14" xfId="0" applyFont="1" applyBorder="1"/>
    <xf numFmtId="0" fontId="8" fillId="0" borderId="15" xfId="0" applyFont="1" applyBorder="1"/>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5" fillId="0" borderId="9" xfId="2" applyFont="1" applyBorder="1" applyAlignment="1">
      <alignment horizontal="center" vertical="center" wrapText="1"/>
    </xf>
  </cellXfs>
  <cellStyles count="7">
    <cellStyle name="Normal" xfId="0" builtinId="0"/>
    <cellStyle name="Normal 2" xfId="1" xr:uid="{1A698104-F7B4-4A0A-8CD7-AB3CE505F4B5}"/>
    <cellStyle name="Normal 2 2" xfId="4" xr:uid="{941CF855-F150-4A20-998D-BE39AFBF5544}"/>
    <cellStyle name="Normal 2 2 2" xfId="5" xr:uid="{223DD864-AB86-4EC3-AA27-3C400BD5B326}"/>
    <cellStyle name="Normal 3" xfId="2" xr:uid="{EB24E201-B89C-40E7-9C3A-03C49DC811BD}"/>
    <cellStyle name="Normal 3 2" xfId="3" xr:uid="{C966E003-4569-4A10-A28A-D8B428E32C3A}"/>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413534</xdr:colOff>
      <xdr:row>18</xdr:row>
      <xdr:rowOff>23644</xdr:rowOff>
    </xdr:from>
    <xdr:ext cx="11094065" cy="50488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6BF0B28-20EF-4077-B8FC-205AA73BD1EE}"/>
                </a:ext>
              </a:extLst>
            </xdr:cNvPr>
            <xdr:cNvSpPr txBox="1"/>
          </xdr:nvSpPr>
          <xdr:spPr>
            <a:xfrm>
              <a:off x="1719820" y="4726273"/>
              <a:ext cx="11094065" cy="504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𝑐𝑢𝑒𝑛𝑡𝑎𝑛</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𝑎𝑐𝑐𝑒𝑠𝑜</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𝑚𝑒𝑟𝑐𝑎𝑑𝑜𝑠</m:t>
                            </m:r>
                            <m:r>
                              <a:rPr lang="es-CO" sz="900" i="1">
                                <a:latin typeface="Cambria Math" panose="02040503050406030204" pitchFamily="18" charset="0"/>
                              </a:rPr>
                              <m:t> </m:t>
                            </m:r>
                            <m:r>
                              <a:rPr lang="es-CO" sz="900" i="1">
                                <a:latin typeface="Cambria Math" panose="02040503050406030204" pitchFamily="18" charset="0"/>
                              </a:rPr>
                              <m:t>𝑑𝑖𝑔𝑖𝑡𝑎𝑙𝑒𝑠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𝑚𝑒𝑟𝑐𝑎𝑑𝑜𝑠</m:t>
                            </m:r>
                            <m:r>
                              <a:rPr lang="es-ES" sz="900" b="0" i="1">
                                <a:latin typeface="Cambria Math" panose="02040503050406030204" pitchFamily="18" charset="0"/>
                              </a:rPr>
                              <m:t> </m:t>
                            </m:r>
                            <m:r>
                              <a:rPr lang="es-ES" sz="900" b="0" i="1">
                                <a:latin typeface="Cambria Math" panose="02040503050406030204" pitchFamily="18" charset="0"/>
                              </a:rPr>
                              <m:t>𝑑𝑖𝑔𝑖𝑡𝑎𝑙𝑒𝑠</m:t>
                            </m:r>
                          </m:num>
                          <m:den>
                            <m:r>
                              <a:rPr lang="es-ES" sz="900" b="0" i="1">
                                <a:latin typeface="Cambria Math" panose="02040503050406030204" pitchFamily="18" charset="0"/>
                              </a:rPr>
                              <m:t> </m:t>
                            </m:r>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𝑐𝑢𝑒𝑛𝑡𝑎𝑛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𝑎𝑐𝑐𝑒𝑠𝑜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𝑚𝑒𝑟𝑐𝑎𝑑𝑜𝑠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𝑑𝑖𝑔𝑖𝑡𝑎𝑙𝑒𝑠</m:t>
                            </m:r>
                          </m:num>
                          <m:den>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6BF0B28-20EF-4077-B8FC-205AA73BD1EE}"/>
                </a:ext>
              </a:extLst>
            </xdr:cNvPr>
            <xdr:cNvSpPr txBox="1"/>
          </xdr:nvSpPr>
          <xdr:spPr>
            <a:xfrm>
              <a:off x="1719820" y="4726273"/>
              <a:ext cx="11094065" cy="504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𝑐𝑢𝑒𝑛𝑡𝑎𝑛 𝑐𝑜𝑛 𝑎𝑐𝑐𝑒𝑠𝑜 𝑎 𝑚𝑒𝑟𝑐𝑎𝑑𝑜𝑠 𝑑𝑖𝑔𝑖𝑡𝑎𝑙𝑒𝑠)/(𝑇𝑜𝑡𝑎𝑙 𝑑𝑒 𝑚𝑢𝑗𝑒𝑟𝑒𝑠)</a:t>
              </a:r>
              <a:r>
                <a:rPr lang="es-ES" sz="900" b="0" i="0">
                  <a:latin typeface="Cambria Math" panose="02040503050406030204" pitchFamily="18" charset="0"/>
                </a:rPr>
                <a:t>−  (𝑁ú𝑚𝑒𝑟𝑜 𝑑𝑒 ℎ𝑜𝑚𝑏𝑟𝑒𝑠 𝑞𝑢𝑒 𝑐𝑢𝑒𝑛𝑡𝑎𝑛 𝑐𝑜𝑛 𝑎𝑐𝑐𝑒𝑠𝑜 𝑎 𝑚𝑒𝑟𝑐𝑎𝑑𝑜𝑠 𝑑𝑖𝑔𝑖𝑡𝑎𝑙𝑒𝑠)/( 𝑇𝑜𝑡𝑎𝑙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𝑐𝑢𝑒𝑛𝑡𝑎𝑛 𝑐𝑜𝑛 𝑎𝑐𝑐𝑒𝑠𝑜 𝑎 𝑚𝑒𝑟𝑐𝑎𝑑𝑜𝑠 𝑑𝑖𝑔𝑖𝑡𝑎𝑙𝑒𝑠)/( 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7065B6C3-A324-4157-8E31-D3CB270D3A7C}"/>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5DF4C0BC-3A48-478E-8C71-D22E4441125D}"/>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FD43D6CA-FD88-5454-C663-C8A250D8880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1BEDFC63-5A4E-F3EC-B9CF-AA45D42C2669}"/>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698692</xdr:colOff>
      <xdr:row>18</xdr:row>
      <xdr:rowOff>147462</xdr:rowOff>
    </xdr:from>
    <xdr:ext cx="11094065" cy="28725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B183C8D-0D1A-4E36-838B-0BF3C15FBA35}"/>
                </a:ext>
              </a:extLst>
            </xdr:cNvPr>
            <xdr:cNvSpPr txBox="1"/>
          </xdr:nvSpPr>
          <xdr:spPr>
            <a:xfrm>
              <a:off x="1928778" y="4850091"/>
              <a:ext cx="1109406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𝐼𝑛𝑔𝑟𝑒𝑠𝑜</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𝐼𝑛𝑔𝑟𝑒𝑠𝑜</m:t>
                        </m:r>
                        <m:r>
                          <a:rPr lang="es-ES" sz="900" b="0" i="1">
                            <a:latin typeface="Cambria Math" panose="02040503050406030204" pitchFamily="18" charset="0"/>
                          </a:rPr>
                          <m:t> </m:t>
                        </m:r>
                        <m:r>
                          <a:rPr lang="es-ES" sz="900" b="0" i="1">
                            <a:latin typeface="Cambria Math" panose="02040503050406030204" pitchFamily="18" charset="0"/>
                          </a:rPr>
                          <m:t>𝑙𝑎𝑏𝑜𝑟𝑎𝑙</m:t>
                        </m:r>
                        <m:r>
                          <a:rPr lang="es-ES" sz="900" b="0" i="1">
                            <a:latin typeface="Cambria Math" panose="02040503050406030204" pitchFamily="18" charset="0"/>
                          </a:rPr>
                          <m:t> </m:t>
                        </m:r>
                        <m:r>
                          <a:rPr lang="es-ES" sz="900" b="0" i="1">
                            <a:latin typeface="Cambria Math" panose="02040503050406030204" pitchFamily="18" charset="0"/>
                          </a:rPr>
                          <m:t>𝑝𝑟𝑜𝑚𝑒𝑑𝑖𝑜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CO" sz="900" i="1">
                            <a:latin typeface="Cambria Math" panose="02040503050406030204" pitchFamily="18" charset="0"/>
                          </a:rPr>
                          <m:t>𝐼𝑛𝑔𝑟𝑒𝑠𝑜</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FB183C8D-0D1A-4E36-838B-0BF3C15FBA35}"/>
                </a:ext>
              </a:extLst>
            </xdr:cNvPr>
            <xdr:cNvSpPr txBox="1"/>
          </xdr:nvSpPr>
          <xdr:spPr>
            <a:xfrm>
              <a:off x="1928778" y="4850091"/>
              <a:ext cx="1109406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(𝐼𝑛𝑔𝑟𝑒𝑠𝑜 𝑙𝑎𝑏𝑜𝑟𝑎𝑙 𝑝𝑟𝑜𝑚𝑒𝑑𝑖𝑜 𝑑𝑒 𝑚𝑢𝑗𝑒𝑟𝑒𝑠</a:t>
              </a:r>
              <a:r>
                <a:rPr lang="es-ES" sz="900" b="0" i="0">
                  <a:latin typeface="Cambria Math" panose="02040503050406030204" pitchFamily="18" charset="0"/>
                </a:rPr>
                <a:t>−  𝐼𝑛𝑔𝑟𝑒𝑠𝑜 𝑙𝑎𝑏𝑜𝑟𝑎𝑙 𝑝𝑟𝑜𝑚𝑒𝑑𝑖𝑜 𝑑𝑒 ℎ𝑜𝑚𝑏𝑟𝑒𝑠</a:t>
              </a:r>
              <a:r>
                <a:rPr lang="es-CO" sz="900" b="0" i="0">
                  <a:latin typeface="Cambria Math" panose="02040503050406030204" pitchFamily="18" charset="0"/>
                </a:rPr>
                <a:t>)/(</a:t>
              </a:r>
              <a:r>
                <a:rPr lang="es-CO" sz="900" i="0">
                  <a:latin typeface="Cambria Math" panose="02040503050406030204" pitchFamily="18" charset="0"/>
                </a:rPr>
                <a:t> 𝐼𝑛𝑔𝑟𝑒𝑠𝑜 𝑙𝑎𝑏𝑜𝑟𝑎𝑙 𝑝𝑟𝑜𝑚𝑒𝑑𝑖𝑜 𝑑𝑒 ℎ𝑜𝑚𝑏𝑟𝑒𝑠)</a:t>
              </a:r>
              <a:endParaRPr lang="es-CO" sz="900"/>
            </a:p>
          </xdr:txBody>
        </xdr:sp>
      </mc:Fallback>
    </mc:AlternateContent>
    <xdr:clientData/>
  </xdr:oneCellAnchor>
  <xdr:twoCellAnchor editAs="oneCell">
    <xdr:from>
      <xdr:col>0</xdr:col>
      <xdr:colOff>0</xdr:colOff>
      <xdr:row>64</xdr:row>
      <xdr:rowOff>21772</xdr:rowOff>
    </xdr:from>
    <xdr:to>
      <xdr:col>12</xdr:col>
      <xdr:colOff>806903</xdr:colOff>
      <xdr:row>71</xdr:row>
      <xdr:rowOff>17822</xdr:rowOff>
    </xdr:to>
    <xdr:pic>
      <xdr:nvPicPr>
        <xdr:cNvPr id="4" name="Imagen 3">
          <a:extLst>
            <a:ext uri="{FF2B5EF4-FFF2-40B4-BE49-F238E27FC236}">
              <a16:creationId xmlns:a16="http://schemas.microsoft.com/office/drawing/2014/main" id="{DD19680A-FBEE-4841-8CBE-E67894F13AB3}"/>
            </a:ext>
          </a:extLst>
        </xdr:cNvPr>
        <xdr:cNvPicPr>
          <a:picLocks noChangeAspect="1"/>
        </xdr:cNvPicPr>
      </xdr:nvPicPr>
      <xdr:blipFill rotWithShape="1">
        <a:blip xmlns:r="http://schemas.openxmlformats.org/officeDocument/2006/relationships" r:embed="rId1"/>
        <a:srcRect r="1627"/>
        <a:stretch/>
      </xdr:blipFill>
      <xdr:spPr>
        <a:xfrm>
          <a:off x="0" y="13509172"/>
          <a:ext cx="13661571"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E5654E8-9F09-4DA2-99A1-5C16EE12258E}"/>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F82D2044-6E0A-0394-B4A0-FC474226AC3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E7325CB-1116-B105-C79F-80B2D5BBF55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oneCellAnchor>
    <xdr:from>
      <xdr:col>1</xdr:col>
      <xdr:colOff>662214</xdr:colOff>
      <xdr:row>18</xdr:row>
      <xdr:rowOff>52311</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F04CF524-3633-48CF-87E0-955C6D76E93D}"/>
                </a:ext>
              </a:extLst>
            </xdr:cNvPr>
            <xdr:cNvSpPr txBox="1"/>
          </xdr:nvSpPr>
          <xdr:spPr>
            <a:xfrm>
              <a:off x="1968500" y="47549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F04CF524-3633-48CF-87E0-955C6D76E93D}"/>
                </a:ext>
              </a:extLst>
            </xdr:cNvPr>
            <xdr:cNvSpPr txBox="1"/>
          </xdr:nvSpPr>
          <xdr:spPr>
            <a:xfrm>
              <a:off x="1968500" y="47549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3EF7B182-955C-42E0-98D2-2C3905BD0494}"/>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oneCellAnchor>
    <xdr:from>
      <xdr:col>1</xdr:col>
      <xdr:colOff>662214</xdr:colOff>
      <xdr:row>18</xdr:row>
      <xdr:rowOff>52311</xdr:rowOff>
    </xdr:from>
    <xdr:ext cx="11094065" cy="512904"/>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7D492C4F-952A-443D-86D1-872BE25B98C7}"/>
                </a:ext>
              </a:extLst>
            </xdr:cNvPr>
            <xdr:cNvSpPr txBox="1"/>
          </xdr:nvSpPr>
          <xdr:spPr>
            <a:xfrm>
              <a:off x="1938564" y="4976736"/>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2" name="CuadroTexto 1">
              <a:extLst>
                <a:ext uri="{FF2B5EF4-FFF2-40B4-BE49-F238E27FC236}">
                  <a16:creationId xmlns:a16="http://schemas.microsoft.com/office/drawing/2014/main" id="{7D492C4F-952A-443D-86D1-872BE25B98C7}"/>
                </a:ext>
              </a:extLst>
            </xdr:cNvPr>
            <xdr:cNvSpPr txBox="1"/>
          </xdr:nvSpPr>
          <xdr:spPr>
            <a:xfrm>
              <a:off x="1938564" y="4976736"/>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5A1BE647-02EE-4C74-A80D-E5F18E9C3E91}"/>
            </a:ext>
          </a:extLst>
        </xdr:cNvPr>
        <xdr:cNvGrpSpPr/>
      </xdr:nvGrpSpPr>
      <xdr:grpSpPr>
        <a:xfrm>
          <a:off x="0" y="0"/>
          <a:ext cx="13515295" cy="2517321"/>
          <a:chOff x="0" y="0"/>
          <a:chExt cx="12845143" cy="2517321"/>
        </a:xfrm>
      </xdr:grpSpPr>
      <xdr:pic>
        <xdr:nvPicPr>
          <xdr:cNvPr id="7" name="Imagen 6">
            <a:extLst>
              <a:ext uri="{FF2B5EF4-FFF2-40B4-BE49-F238E27FC236}">
                <a16:creationId xmlns:a16="http://schemas.microsoft.com/office/drawing/2014/main" id="{201117BF-B4D9-F495-6BAB-04D16A125C0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2556170A-02F7-4A50-B1F0-4EBD14127A5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705449</xdr:colOff>
      <xdr:row>18</xdr:row>
      <xdr:rowOff>59503</xdr:rowOff>
    </xdr:from>
    <xdr:ext cx="11094065" cy="512904"/>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473CE46-86DD-429A-8839-B9575ED91702}"/>
                </a:ext>
              </a:extLst>
            </xdr:cNvPr>
            <xdr:cNvSpPr txBox="1"/>
          </xdr:nvSpPr>
          <xdr:spPr>
            <a:xfrm>
              <a:off x="1968192" y="4762132"/>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2" name="CuadroTexto 1">
              <a:extLst>
                <a:ext uri="{FF2B5EF4-FFF2-40B4-BE49-F238E27FC236}">
                  <a16:creationId xmlns:a16="http://schemas.microsoft.com/office/drawing/2014/main" id="{A473CE46-86DD-429A-8839-B9575ED91702}"/>
                </a:ext>
              </a:extLst>
            </xdr:cNvPr>
            <xdr:cNvSpPr txBox="1"/>
          </xdr:nvSpPr>
          <xdr:spPr>
            <a:xfrm>
              <a:off x="1968192" y="4762132"/>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𝑐𝑜𝑛𝑑𝑖𝑐𝑖𝑜𝑛𝑎𝑑𝑎𝑠)/(</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editAs="oneCell">
    <xdr:from>
      <xdr:col>0</xdr:col>
      <xdr:colOff>0</xdr:colOff>
      <xdr:row>64</xdr:row>
      <xdr:rowOff>32658</xdr:rowOff>
    </xdr:from>
    <xdr:to>
      <xdr:col>13</xdr:col>
      <xdr:colOff>10886</xdr:colOff>
      <xdr:row>71</xdr:row>
      <xdr:rowOff>28708</xdr:rowOff>
    </xdr:to>
    <xdr:pic>
      <xdr:nvPicPr>
        <xdr:cNvPr id="4" name="Imagen 3">
          <a:extLst>
            <a:ext uri="{FF2B5EF4-FFF2-40B4-BE49-F238E27FC236}">
              <a16:creationId xmlns:a16="http://schemas.microsoft.com/office/drawing/2014/main" id="{0F705152-56C6-4DC7-B66B-03A1103E34AC}"/>
            </a:ext>
          </a:extLst>
        </xdr:cNvPr>
        <xdr:cNvPicPr>
          <a:picLocks noChangeAspect="1"/>
        </xdr:cNvPicPr>
      </xdr:nvPicPr>
      <xdr:blipFill rotWithShape="1">
        <a:blip xmlns:r="http://schemas.openxmlformats.org/officeDocument/2006/relationships" r:embed="rId1"/>
        <a:srcRect r="1627"/>
        <a:stretch/>
      </xdr:blipFill>
      <xdr:spPr>
        <a:xfrm>
          <a:off x="0" y="13520058"/>
          <a:ext cx="13716000" cy="1215250"/>
        </a:xfrm>
        <a:prstGeom prst="rect">
          <a:avLst/>
        </a:prstGeom>
      </xdr:spPr>
    </xdr:pic>
    <xdr:clientData/>
  </xdr:twoCellAnchor>
  <xdr:oneCellAnchor>
    <xdr:from>
      <xdr:col>1</xdr:col>
      <xdr:colOff>705449</xdr:colOff>
      <xdr:row>18</xdr:row>
      <xdr:rowOff>59503</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B79B831-D6AD-42BD-8740-A4ACBE6BE25F}"/>
                </a:ext>
              </a:extLst>
            </xdr:cNvPr>
            <xdr:cNvSpPr txBox="1"/>
          </xdr:nvSpPr>
          <xdr:spPr>
            <a:xfrm>
              <a:off x="1934174" y="4983928"/>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2B79B831-D6AD-42BD-8740-A4ACBE6BE25F}"/>
                </a:ext>
              </a:extLst>
            </xdr:cNvPr>
            <xdr:cNvSpPr txBox="1"/>
          </xdr:nvSpPr>
          <xdr:spPr>
            <a:xfrm>
              <a:off x="1934174" y="4983928"/>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𝑐𝑜𝑛𝑑𝑖𝑐𝑖𝑜𝑛𝑎𝑑𝑎𝑠)/(</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A496C60D-0EBE-4CC2-8A74-D8ED8C5F223A}"/>
            </a:ext>
          </a:extLst>
        </xdr:cNvPr>
        <xdr:cNvGrpSpPr/>
      </xdr:nvGrpSpPr>
      <xdr:grpSpPr>
        <a:xfrm>
          <a:off x="0" y="0"/>
          <a:ext cx="13467670" cy="2517321"/>
          <a:chOff x="0" y="0"/>
          <a:chExt cx="12845143" cy="2517321"/>
        </a:xfrm>
      </xdr:grpSpPr>
      <xdr:pic>
        <xdr:nvPicPr>
          <xdr:cNvPr id="7" name="Imagen 6">
            <a:extLst>
              <a:ext uri="{FF2B5EF4-FFF2-40B4-BE49-F238E27FC236}">
                <a16:creationId xmlns:a16="http://schemas.microsoft.com/office/drawing/2014/main" id="{14F2E129-6E48-5D6C-7A6B-AC60CDA74EE1}"/>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579954CE-926A-2267-9262-2593CB93A077}"/>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64</xdr:row>
      <xdr:rowOff>32658</xdr:rowOff>
    </xdr:from>
    <xdr:to>
      <xdr:col>13</xdr:col>
      <xdr:colOff>32657</xdr:colOff>
      <xdr:row>71</xdr:row>
      <xdr:rowOff>28708</xdr:rowOff>
    </xdr:to>
    <xdr:pic>
      <xdr:nvPicPr>
        <xdr:cNvPr id="3" name="Imagen 2">
          <a:extLst>
            <a:ext uri="{FF2B5EF4-FFF2-40B4-BE49-F238E27FC236}">
              <a16:creationId xmlns:a16="http://schemas.microsoft.com/office/drawing/2014/main" id="{767B00F9-D82D-41B8-A5B6-4A4C3298E4E7}"/>
            </a:ext>
          </a:extLst>
        </xdr:cNvPr>
        <xdr:cNvPicPr>
          <a:picLocks noChangeAspect="1"/>
        </xdr:cNvPicPr>
      </xdr:nvPicPr>
      <xdr:blipFill rotWithShape="1">
        <a:blip xmlns:r="http://schemas.openxmlformats.org/officeDocument/2006/relationships" r:embed="rId1"/>
        <a:srcRect r="1627"/>
        <a:stretch/>
      </xdr:blipFill>
      <xdr:spPr>
        <a:xfrm>
          <a:off x="0" y="13520058"/>
          <a:ext cx="13661571" cy="1215250"/>
        </a:xfrm>
        <a:prstGeom prst="rect">
          <a:avLst/>
        </a:prstGeom>
      </xdr:spPr>
    </xdr:pic>
    <xdr:clientData/>
  </xdr:twoCellAnchor>
  <xdr:oneCellAnchor>
    <xdr:from>
      <xdr:col>1</xdr:col>
      <xdr:colOff>660402</xdr:colOff>
      <xdr:row>18</xdr:row>
      <xdr:rowOff>52615</xdr:rowOff>
    </xdr:from>
    <xdr:ext cx="11094065" cy="512904"/>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F4B564AF-D33C-41C3-831A-B96E153407B8}"/>
                </a:ext>
              </a:extLst>
            </xdr:cNvPr>
            <xdr:cNvSpPr txBox="1"/>
          </xdr:nvSpPr>
          <xdr:spPr>
            <a:xfrm>
              <a:off x="1846945" y="4755244"/>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den>
                    </m:f>
                  </m:oMath>
                </m:oMathPara>
              </a14:m>
              <a:endParaRPr lang="es-CO" sz="1100"/>
            </a:p>
          </xdr:txBody>
        </xdr:sp>
      </mc:Choice>
      <mc:Fallback xmlns="">
        <xdr:sp macro="" textlink="">
          <xdr:nvSpPr>
            <xdr:cNvPr id="4" name="CuadroTexto 3">
              <a:extLst>
                <a:ext uri="{FF2B5EF4-FFF2-40B4-BE49-F238E27FC236}">
                  <a16:creationId xmlns:a16="http://schemas.microsoft.com/office/drawing/2014/main" id="{F4B564AF-D33C-41C3-831A-B96E153407B8}"/>
                </a:ext>
              </a:extLst>
            </xdr:cNvPr>
            <xdr:cNvSpPr txBox="1"/>
          </xdr:nvSpPr>
          <xdr:spPr>
            <a:xfrm>
              <a:off x="1846945" y="4755244"/>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a:t>
              </a:r>
              <a:r>
                <a:rPr lang="es-ES" sz="1100" b="0" i="0">
                  <a:solidFill>
                    <a:schemeClr val="tx1"/>
                  </a:solidFill>
                  <a:effectLst/>
                  <a:latin typeface="Cambria Math" panose="02040503050406030204" pitchFamily="18" charset="0"/>
                  <a:ea typeface="+mn-ea"/>
                  <a:cs typeface="+mn-cs"/>
                </a:rPr>
                <a:t>𝑛𝑜 </a:t>
              </a:r>
              <a:r>
                <a:rPr lang="es-CO" sz="1100" i="0">
                  <a:solidFill>
                    <a:schemeClr val="tx1"/>
                  </a:solidFill>
                  <a:effectLst/>
                  <a:latin typeface="Cambria Math" panose="02040503050406030204" pitchFamily="18" charset="0"/>
                  <a:ea typeface="+mn-ea"/>
                  <a:cs typeface="+mn-cs"/>
                </a:rPr>
                <a:t>𝑐𝑜𝑛𝑑𝑖𝑐𝑖𝑜𝑛𝑎𝑑𝑎𝑠)/(</a:t>
              </a:r>
              <a:r>
                <a:rPr lang="es-ES" sz="1100" b="0" i="0">
                  <a:latin typeface="Cambria Math" panose="02040503050406030204" pitchFamily="18" charset="0"/>
                </a:rPr>
                <a:t>𝑇𝑜𝑡𝑎𝑙 𝑑𝑒 𝑚𝑢𝑗𝑒𝑟𝑒𝑠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oneCellAnchor>
    <xdr:from>
      <xdr:col>1</xdr:col>
      <xdr:colOff>660402</xdr:colOff>
      <xdr:row>18</xdr:row>
      <xdr:rowOff>52615</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3CD904BC-D78D-487D-A412-9776DA2154B3}"/>
                </a:ext>
              </a:extLst>
            </xdr:cNvPr>
            <xdr:cNvSpPr txBox="1"/>
          </xdr:nvSpPr>
          <xdr:spPr>
            <a:xfrm>
              <a:off x="1803402" y="49770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3CD904BC-D78D-487D-A412-9776DA2154B3}"/>
                </a:ext>
              </a:extLst>
            </xdr:cNvPr>
            <xdr:cNvSpPr txBox="1"/>
          </xdr:nvSpPr>
          <xdr:spPr>
            <a:xfrm>
              <a:off x="1803402" y="49770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a:t>
              </a:r>
              <a:r>
                <a:rPr lang="es-ES" sz="1100" b="0" i="0">
                  <a:solidFill>
                    <a:schemeClr val="tx1"/>
                  </a:solidFill>
                  <a:effectLst/>
                  <a:latin typeface="Cambria Math" panose="02040503050406030204" pitchFamily="18" charset="0"/>
                  <a:ea typeface="+mn-ea"/>
                  <a:cs typeface="+mn-cs"/>
                </a:rPr>
                <a:t>𝑛𝑜 </a:t>
              </a:r>
              <a:r>
                <a:rPr lang="es-CO" sz="1100" i="0">
                  <a:solidFill>
                    <a:schemeClr val="tx1"/>
                  </a:solidFill>
                  <a:effectLst/>
                  <a:latin typeface="Cambria Math" panose="02040503050406030204" pitchFamily="18" charset="0"/>
                  <a:ea typeface="+mn-ea"/>
                  <a:cs typeface="+mn-cs"/>
                </a:rPr>
                <a:t>𝑐𝑜𝑛𝑑𝑖𝑐𝑖𝑜𝑛𝑎𝑑𝑎𝑠)/(</a:t>
              </a:r>
              <a:r>
                <a:rPr lang="es-ES" sz="1100" b="0" i="0">
                  <a:latin typeface="Cambria Math" panose="02040503050406030204" pitchFamily="18" charset="0"/>
                </a:rPr>
                <a:t>𝑇𝑜𝑡𝑎𝑙 𝑑𝑒 𝑚𝑢𝑗𝑒𝑟𝑒𝑠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4AEF8073-B240-4812-9A99-01904A5730DF}"/>
            </a:ext>
          </a:extLst>
        </xdr:cNvPr>
        <xdr:cNvGrpSpPr/>
      </xdr:nvGrpSpPr>
      <xdr:grpSpPr>
        <a:xfrm>
          <a:off x="0" y="0"/>
          <a:ext cx="13384326" cy="2517321"/>
          <a:chOff x="0" y="0"/>
          <a:chExt cx="12845143" cy="2517321"/>
        </a:xfrm>
      </xdr:grpSpPr>
      <xdr:pic>
        <xdr:nvPicPr>
          <xdr:cNvPr id="7" name="Imagen 6">
            <a:extLst>
              <a:ext uri="{FF2B5EF4-FFF2-40B4-BE49-F238E27FC236}">
                <a16:creationId xmlns:a16="http://schemas.microsoft.com/office/drawing/2014/main" id="{79D697C3-EC2C-FEF5-36A4-3BF39681E79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DBB7749A-1E40-B299-34A4-FD7396AF0D5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64</xdr:row>
      <xdr:rowOff>65316</xdr:rowOff>
    </xdr:from>
    <xdr:to>
      <xdr:col>12</xdr:col>
      <xdr:colOff>739019</xdr:colOff>
      <xdr:row>71</xdr:row>
      <xdr:rowOff>61366</xdr:rowOff>
    </xdr:to>
    <xdr:pic>
      <xdr:nvPicPr>
        <xdr:cNvPr id="4" name="Imagen 3">
          <a:extLst>
            <a:ext uri="{FF2B5EF4-FFF2-40B4-BE49-F238E27FC236}">
              <a16:creationId xmlns:a16="http://schemas.microsoft.com/office/drawing/2014/main" id="{AB03438C-32E1-4C80-BA57-1DC294818FC7}"/>
            </a:ext>
          </a:extLst>
        </xdr:cNvPr>
        <xdr:cNvPicPr>
          <a:picLocks noChangeAspect="1"/>
        </xdr:cNvPicPr>
      </xdr:nvPicPr>
      <xdr:blipFill rotWithShape="1">
        <a:blip xmlns:r="http://schemas.openxmlformats.org/officeDocument/2006/relationships" r:embed="rId1"/>
        <a:srcRect r="1627"/>
        <a:stretch/>
      </xdr:blipFill>
      <xdr:spPr>
        <a:xfrm>
          <a:off x="0" y="13574487"/>
          <a:ext cx="13529733" cy="1215250"/>
        </a:xfrm>
        <a:prstGeom prst="rect">
          <a:avLst/>
        </a:prstGeom>
      </xdr:spPr>
    </xdr:pic>
    <xdr:clientData/>
  </xdr:twoCellAnchor>
  <xdr:oneCellAnchor>
    <xdr:from>
      <xdr:col>1</xdr:col>
      <xdr:colOff>664028</xdr:colOff>
      <xdr:row>18</xdr:row>
      <xdr:rowOff>52010</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F5617291-AA4F-4FD3-A796-B886F90321E0}"/>
                </a:ext>
              </a:extLst>
            </xdr:cNvPr>
            <xdr:cNvSpPr txBox="1"/>
          </xdr:nvSpPr>
          <xdr:spPr>
            <a:xfrm>
              <a:off x="1774371" y="4798181"/>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box>
                          <m:boxPr>
                            <m:ctrlPr>
                              <a:rPr lang="es-CO" sz="1400" i="1">
                                <a:latin typeface="Cambria Math" panose="02040503050406030204" pitchFamily="18" charset="0"/>
                              </a:rPr>
                            </m:ctrlPr>
                          </m:boxPr>
                          <m:e>
                            <m:argPr>
                              <m:argSz m:val="-1"/>
                            </m:argPr>
                            <m:r>
                              <m:rPr>
                                <m:brk m:alnAt="63"/>
                              </m:rPr>
                              <a:rPr lang="es-CO" sz="1400" b="0" i="1">
                                <a:latin typeface="Cambria Math" panose="02040503050406030204" pitchFamily="18" charset="0"/>
                              </a:rPr>
                              <m:t>𝐼</m:t>
                            </m:r>
                            <m:r>
                              <a:rPr lang="es-CO" sz="1400" b="0" i="1">
                                <a:latin typeface="Cambria Math" panose="02040503050406030204" pitchFamily="18" charset="0"/>
                              </a:rPr>
                              <m:t>𝑛𝑐𝑖𝑑𝑒𝑛𝑐𝑖𝑎</m:t>
                            </m:r>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𝑃𝑜𝑏𝑟𝑒𝑧𝑎</m:t>
                            </m:r>
                            <m:r>
                              <a:rPr lang="es-CO" sz="1400" b="0" i="1">
                                <a:latin typeface="Cambria Math" panose="02040503050406030204" pitchFamily="18" charset="0"/>
                              </a:rPr>
                              <m:t> </m:t>
                            </m:r>
                            <m:r>
                              <a:rPr lang="es-CO"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𝑚𝑢𝑗𝑒𝑟𝑒𝑠</m:t>
                            </m:r>
                          </m:e>
                        </m:box>
                        <m:r>
                          <a:rPr lang="es-ES" sz="1400" b="0" i="1">
                            <a:latin typeface="Cambria Math" panose="02040503050406030204" pitchFamily="18" charset="0"/>
                          </a:rPr>
                          <m:t>− </m:t>
                        </m:r>
                        <m:r>
                          <a:rPr lang="es-ES" sz="1400" b="0" i="1">
                            <a:latin typeface="Cambria Math" panose="02040503050406030204" pitchFamily="18" charset="0"/>
                          </a:rPr>
                          <m:t>𝐼𝑛𝑐𝑖𝑑𝑒𝑛𝑐𝑖𝑎</m:t>
                        </m:r>
                        <m:r>
                          <a:rPr lang="es-ES" sz="1400" b="0" i="1">
                            <a:latin typeface="Cambria Math" panose="02040503050406030204" pitchFamily="18" charset="0"/>
                          </a:rPr>
                          <m:t> </m:t>
                        </m:r>
                        <m:r>
                          <a:rPr lang="es-ES" sz="1400" b="0" i="1">
                            <a:latin typeface="Cambria Math" panose="02040503050406030204" pitchFamily="18" charset="0"/>
                          </a:rPr>
                          <m:t>𝑑𝑒</m:t>
                        </m:r>
                        <m:r>
                          <a:rPr lang="es-ES" sz="1400" b="0" i="1">
                            <a:latin typeface="Cambria Math" panose="02040503050406030204" pitchFamily="18" charset="0"/>
                          </a:rPr>
                          <m:t> </m:t>
                        </m:r>
                        <m:r>
                          <a:rPr lang="es-ES" sz="1400" b="0" i="1">
                            <a:latin typeface="Cambria Math" panose="02040503050406030204" pitchFamily="18" charset="0"/>
                          </a:rPr>
                          <m:t>𝑃𝑜𝑏𝑟𝑒𝑧𝑎</m:t>
                        </m:r>
                        <m:r>
                          <a:rPr lang="es-ES" sz="1400" b="0" i="1">
                            <a:latin typeface="Cambria Math" panose="02040503050406030204" pitchFamily="18" charset="0"/>
                          </a:rPr>
                          <m:t> </m:t>
                        </m:r>
                        <m:r>
                          <a:rPr lang="es-ES"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num>
                      <m:den>
                        <m:r>
                          <a:rPr lang="es-CO" sz="1400" i="1">
                            <a:latin typeface="Cambria Math" panose="02040503050406030204" pitchFamily="18" charset="0"/>
                          </a:rPr>
                          <m:t> </m:t>
                        </m:r>
                        <m:box>
                          <m:boxPr>
                            <m:ctrlPr>
                              <a:rPr lang="es-CO" sz="1400" i="1">
                                <a:latin typeface="Cambria Math" panose="02040503050406030204" pitchFamily="18" charset="0"/>
                              </a:rPr>
                            </m:ctrlPr>
                          </m:boxPr>
                          <m:e>
                            <m:argPr>
                              <m:argSz m:val="-1"/>
                            </m:argPr>
                            <m:r>
                              <a:rPr lang="es-CO" sz="1400" i="1">
                                <a:latin typeface="Cambria Math" panose="02040503050406030204" pitchFamily="18" charset="0"/>
                              </a:rPr>
                              <m:t>𝐼𝑛𝑐𝑖𝑑𝑒𝑛𝑐𝑖𝑎</m:t>
                            </m:r>
                            <m:r>
                              <a:rPr lang="es-CO" sz="1400" i="1">
                                <a:latin typeface="Cambria Math" panose="02040503050406030204" pitchFamily="18" charset="0"/>
                              </a:rPr>
                              <m:t> </m:t>
                            </m:r>
                            <m:r>
                              <a:rPr lang="es-CO" sz="1400" i="1">
                                <a:latin typeface="Cambria Math" panose="02040503050406030204" pitchFamily="18" charset="0"/>
                              </a:rPr>
                              <m:t>𝑑𝑒</m:t>
                            </m:r>
                            <m:r>
                              <a:rPr lang="es-CO" sz="1400" i="1">
                                <a:latin typeface="Cambria Math" panose="02040503050406030204" pitchFamily="18" charset="0"/>
                              </a:rPr>
                              <m:t> </m:t>
                            </m:r>
                            <m:r>
                              <a:rPr lang="es-CO" sz="1400" i="1">
                                <a:latin typeface="Cambria Math" panose="02040503050406030204" pitchFamily="18" charset="0"/>
                              </a:rPr>
                              <m:t>𝑃𝑜𝑏𝑟𝑒𝑧𝑎</m:t>
                            </m:r>
                            <m:r>
                              <a:rPr lang="es-CO" sz="1400" i="1">
                                <a:latin typeface="Cambria Math" panose="02040503050406030204" pitchFamily="18" charset="0"/>
                              </a:rPr>
                              <m:t> </m:t>
                            </m:r>
                            <m:r>
                              <a:rPr lang="es-CO" sz="1400" i="1">
                                <a:latin typeface="Cambria Math" panose="02040503050406030204" pitchFamily="18" charset="0"/>
                              </a:rPr>
                              <m:t>𝑀𝑢𝑙𝑡𝑖𝑑𝑖𝑚𝑒𝑛𝑠𝑖𝑜𝑛𝑎𝑙</m:t>
                            </m:r>
                          </m:e>
                        </m:box>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F5617291-AA4F-4FD3-A796-B886F90321E0}"/>
                </a:ext>
              </a:extLst>
            </xdr:cNvPr>
            <xdr:cNvSpPr txBox="1"/>
          </xdr:nvSpPr>
          <xdr:spPr>
            <a:xfrm>
              <a:off x="1774371" y="4798181"/>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400" i="0">
                  <a:latin typeface="Cambria Math" panose="02040503050406030204" pitchFamily="18" charset="0"/>
                </a:rPr>
                <a:t>(□(64&amp;</a:t>
              </a:r>
              <a:r>
                <a:rPr lang="es-CO" sz="1400" b="0" i="0">
                  <a:latin typeface="Cambria Math" panose="02040503050406030204" pitchFamily="18" charset="0"/>
                </a:rPr>
                <a:t>𝐼𝑛𝑐𝑖𝑑𝑒𝑛𝑐𝑖𝑎 𝑑𝑒 𝑃𝑜𝑏𝑟𝑒𝑧𝑎 𝑀𝑢𝑙𝑡𝑖𝑑𝑖𝑚𝑒𝑛𝑠𝑖𝑜𝑛𝑎𝑙</a:t>
              </a:r>
              <a:r>
                <a:rPr lang="es-ES" sz="1400" b="0" i="0">
                  <a:latin typeface="Cambria Math" panose="02040503050406030204" pitchFamily="18" charset="0"/>
                </a:rPr>
                <a:t> 𝑒𝑛 𝑚𝑢𝑗𝑒𝑟𝑒𝑠)− 𝐼𝑛𝑐𝑖𝑑𝑒𝑛𝑐𝑖𝑎 𝑑𝑒 𝑃𝑜𝑏𝑟𝑒𝑧𝑎 𝑀𝑢𝑙𝑡𝑖𝑑𝑖𝑚𝑒𝑛𝑠𝑖𝑜𝑛𝑎𝑙 𝑒𝑛 ℎ𝑜𝑚𝑏𝑟𝑒𝑠</a:t>
              </a:r>
              <a:r>
                <a:rPr lang="es-CO" sz="1400" b="0" i="0">
                  <a:latin typeface="Cambria Math" panose="02040503050406030204" pitchFamily="18" charset="0"/>
                </a:rPr>
                <a:t>)/(</a:t>
              </a:r>
              <a:r>
                <a:rPr lang="es-CO" sz="1400" i="0">
                  <a:latin typeface="Cambria Math" panose="02040503050406030204" pitchFamily="18" charset="0"/>
                </a:rPr>
                <a:t> □(64&amp;𝐼𝑛𝑐𝑖𝑑𝑒𝑛𝑐𝑖𝑎 𝑑𝑒 𝑃𝑜𝑏𝑟𝑒𝑧𝑎 𝑀𝑢𝑙𝑡𝑖𝑑𝑖𝑚𝑒𝑛𝑠𝑖𝑜𝑛𝑎𝑙</a:t>
              </a:r>
              <a:r>
                <a:rPr lang="es-ES" sz="1400" b="0" i="0">
                  <a:latin typeface="Cambria Math" panose="02040503050406030204" pitchFamily="18" charset="0"/>
                </a:rPr>
                <a:t>)  𝑒𝑛 ℎ𝑜𝑚𝑏𝑟𝑒𝑠</a:t>
              </a:r>
              <a:r>
                <a:rPr lang="es-CO" sz="1400" b="0" i="0">
                  <a:latin typeface="Cambria Math" panose="02040503050406030204" pitchFamily="18" charset="0"/>
                </a:rPr>
                <a:t>)</a:t>
              </a:r>
              <a:endParaRPr lang="es-CO" sz="1100"/>
            </a:p>
          </xdr:txBody>
        </xdr:sp>
      </mc:Fallback>
    </mc:AlternateContent>
    <xdr:clientData/>
  </xdr:oneCellAnchor>
  <xdr:oneCellAnchor>
    <xdr:from>
      <xdr:col>1</xdr:col>
      <xdr:colOff>664028</xdr:colOff>
      <xdr:row>18</xdr:row>
      <xdr:rowOff>52010</xdr:rowOff>
    </xdr:from>
    <xdr:ext cx="11094065" cy="512904"/>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3F4DC7-0016-4343-8723-6376DBC7D583}"/>
                </a:ext>
              </a:extLst>
            </xdr:cNvPr>
            <xdr:cNvSpPr txBox="1"/>
          </xdr:nvSpPr>
          <xdr:spPr>
            <a:xfrm>
              <a:off x="1807028" y="502406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box>
                          <m:boxPr>
                            <m:ctrlPr>
                              <a:rPr lang="es-CO" sz="1400" i="1">
                                <a:latin typeface="Cambria Math" panose="02040503050406030204" pitchFamily="18" charset="0"/>
                              </a:rPr>
                            </m:ctrlPr>
                          </m:boxPr>
                          <m:e>
                            <m:argPr>
                              <m:argSz m:val="-1"/>
                            </m:argPr>
                            <m:r>
                              <m:rPr>
                                <m:brk m:alnAt="63"/>
                              </m:rPr>
                              <a:rPr lang="es-CO" sz="1400" b="0" i="1">
                                <a:latin typeface="Cambria Math" panose="02040503050406030204" pitchFamily="18" charset="0"/>
                              </a:rPr>
                              <m:t>𝐼</m:t>
                            </m:r>
                            <m:r>
                              <a:rPr lang="es-CO" sz="1400" b="0" i="1">
                                <a:latin typeface="Cambria Math" panose="02040503050406030204" pitchFamily="18" charset="0"/>
                              </a:rPr>
                              <m:t>𝑛𝑐𝑖𝑑𝑒𝑛𝑐𝑖𝑎</m:t>
                            </m:r>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𝑃𝑜𝑏𝑟𝑒𝑧𝑎</m:t>
                            </m:r>
                            <m:r>
                              <a:rPr lang="es-CO" sz="1400" b="0" i="1">
                                <a:latin typeface="Cambria Math" panose="02040503050406030204" pitchFamily="18" charset="0"/>
                              </a:rPr>
                              <m:t> </m:t>
                            </m:r>
                            <m:r>
                              <a:rPr lang="es-CO"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𝑚𝑢𝑗𝑒𝑟𝑒𝑠</m:t>
                            </m:r>
                          </m:e>
                        </m:box>
                        <m:r>
                          <a:rPr lang="es-ES" sz="1400" b="0" i="1">
                            <a:latin typeface="Cambria Math" panose="02040503050406030204" pitchFamily="18" charset="0"/>
                          </a:rPr>
                          <m:t>− </m:t>
                        </m:r>
                        <m:r>
                          <a:rPr lang="es-ES" sz="1400" b="0" i="1">
                            <a:latin typeface="Cambria Math" panose="02040503050406030204" pitchFamily="18" charset="0"/>
                          </a:rPr>
                          <m:t>𝐼𝑛𝑐𝑖𝑑𝑒𝑛𝑐𝑖𝑎</m:t>
                        </m:r>
                        <m:r>
                          <a:rPr lang="es-ES" sz="1400" b="0" i="1">
                            <a:latin typeface="Cambria Math" panose="02040503050406030204" pitchFamily="18" charset="0"/>
                          </a:rPr>
                          <m:t> </m:t>
                        </m:r>
                        <m:r>
                          <a:rPr lang="es-ES" sz="1400" b="0" i="1">
                            <a:latin typeface="Cambria Math" panose="02040503050406030204" pitchFamily="18" charset="0"/>
                          </a:rPr>
                          <m:t>𝑑𝑒</m:t>
                        </m:r>
                        <m:r>
                          <a:rPr lang="es-ES" sz="1400" b="0" i="1">
                            <a:latin typeface="Cambria Math" panose="02040503050406030204" pitchFamily="18" charset="0"/>
                          </a:rPr>
                          <m:t> </m:t>
                        </m:r>
                        <m:r>
                          <a:rPr lang="es-ES" sz="1400" b="0" i="1">
                            <a:latin typeface="Cambria Math" panose="02040503050406030204" pitchFamily="18" charset="0"/>
                          </a:rPr>
                          <m:t>𝑃𝑜𝑏𝑟𝑒𝑧𝑎</m:t>
                        </m:r>
                        <m:r>
                          <a:rPr lang="es-ES" sz="1400" b="0" i="1">
                            <a:latin typeface="Cambria Math" panose="02040503050406030204" pitchFamily="18" charset="0"/>
                          </a:rPr>
                          <m:t> </m:t>
                        </m:r>
                        <m:r>
                          <a:rPr lang="es-ES"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num>
                      <m:den>
                        <m:r>
                          <a:rPr lang="es-CO" sz="1400" i="1">
                            <a:latin typeface="Cambria Math" panose="02040503050406030204" pitchFamily="18" charset="0"/>
                          </a:rPr>
                          <m:t> </m:t>
                        </m:r>
                        <m:box>
                          <m:boxPr>
                            <m:ctrlPr>
                              <a:rPr lang="es-CO" sz="1400" i="1">
                                <a:latin typeface="Cambria Math" panose="02040503050406030204" pitchFamily="18" charset="0"/>
                              </a:rPr>
                            </m:ctrlPr>
                          </m:boxPr>
                          <m:e>
                            <m:argPr>
                              <m:argSz m:val="-1"/>
                            </m:argPr>
                            <m:r>
                              <a:rPr lang="es-CO" sz="1400" i="1">
                                <a:latin typeface="Cambria Math" panose="02040503050406030204" pitchFamily="18" charset="0"/>
                              </a:rPr>
                              <m:t>𝐼𝑛𝑐𝑖𝑑𝑒𝑛𝑐𝑖𝑎</m:t>
                            </m:r>
                            <m:r>
                              <a:rPr lang="es-CO" sz="1400" i="1">
                                <a:latin typeface="Cambria Math" panose="02040503050406030204" pitchFamily="18" charset="0"/>
                              </a:rPr>
                              <m:t> </m:t>
                            </m:r>
                            <m:r>
                              <a:rPr lang="es-CO" sz="1400" i="1">
                                <a:latin typeface="Cambria Math" panose="02040503050406030204" pitchFamily="18" charset="0"/>
                              </a:rPr>
                              <m:t>𝑑𝑒</m:t>
                            </m:r>
                            <m:r>
                              <a:rPr lang="es-CO" sz="1400" i="1">
                                <a:latin typeface="Cambria Math" panose="02040503050406030204" pitchFamily="18" charset="0"/>
                              </a:rPr>
                              <m:t> </m:t>
                            </m:r>
                            <m:r>
                              <a:rPr lang="es-CO" sz="1400" i="1">
                                <a:latin typeface="Cambria Math" panose="02040503050406030204" pitchFamily="18" charset="0"/>
                              </a:rPr>
                              <m:t>𝑃𝑜𝑏𝑟𝑒𝑧𝑎</m:t>
                            </m:r>
                            <m:r>
                              <a:rPr lang="es-CO" sz="1400" i="1">
                                <a:latin typeface="Cambria Math" panose="02040503050406030204" pitchFamily="18" charset="0"/>
                              </a:rPr>
                              <m:t> </m:t>
                            </m:r>
                            <m:r>
                              <a:rPr lang="es-CO" sz="1400" i="1">
                                <a:latin typeface="Cambria Math" panose="02040503050406030204" pitchFamily="18" charset="0"/>
                              </a:rPr>
                              <m:t>𝑀𝑢𝑙𝑡𝑖𝑑𝑖𝑚𝑒𝑛𝑠𝑖𝑜𝑛𝑎𝑙</m:t>
                            </m:r>
                          </m:e>
                        </m:box>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den>
                    </m:f>
                  </m:oMath>
                </m:oMathPara>
              </a14:m>
              <a:endParaRPr lang="es-CO" sz="1100"/>
            </a:p>
          </xdr:txBody>
        </xdr:sp>
      </mc:Choice>
      <mc:Fallback xmlns="">
        <xdr:sp macro="" textlink="">
          <xdr:nvSpPr>
            <xdr:cNvPr id="2" name="CuadroTexto 1">
              <a:extLst>
                <a:ext uri="{FF2B5EF4-FFF2-40B4-BE49-F238E27FC236}">
                  <a16:creationId xmlns:a16="http://schemas.microsoft.com/office/drawing/2014/main" id="{003F4DC7-0016-4343-8723-6376DBC7D583}"/>
                </a:ext>
              </a:extLst>
            </xdr:cNvPr>
            <xdr:cNvSpPr txBox="1"/>
          </xdr:nvSpPr>
          <xdr:spPr>
            <a:xfrm>
              <a:off x="1807028" y="502406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400" i="0">
                  <a:latin typeface="Cambria Math" panose="02040503050406030204" pitchFamily="18" charset="0"/>
                </a:rPr>
                <a:t>(□(64&amp;</a:t>
              </a:r>
              <a:r>
                <a:rPr lang="es-CO" sz="1400" b="0" i="0">
                  <a:latin typeface="Cambria Math" panose="02040503050406030204" pitchFamily="18" charset="0"/>
                </a:rPr>
                <a:t>𝐼𝑛𝑐𝑖𝑑𝑒𝑛𝑐𝑖𝑎 𝑑𝑒 𝑃𝑜𝑏𝑟𝑒𝑧𝑎 𝑀𝑢𝑙𝑡𝑖𝑑𝑖𝑚𝑒𝑛𝑠𝑖𝑜𝑛𝑎𝑙</a:t>
              </a:r>
              <a:r>
                <a:rPr lang="es-ES" sz="1400" b="0" i="0">
                  <a:latin typeface="Cambria Math" panose="02040503050406030204" pitchFamily="18" charset="0"/>
                </a:rPr>
                <a:t> 𝑒𝑛 𝑚𝑢𝑗𝑒𝑟𝑒𝑠)− 𝐼𝑛𝑐𝑖𝑑𝑒𝑛𝑐𝑖𝑎 𝑑𝑒 𝑃𝑜𝑏𝑟𝑒𝑧𝑎 𝑀𝑢𝑙𝑡𝑖𝑑𝑖𝑚𝑒𝑛𝑠𝑖𝑜𝑛𝑎𝑙 𝑒𝑛 ℎ𝑜𝑚𝑏𝑟𝑒𝑠</a:t>
              </a:r>
              <a:r>
                <a:rPr lang="es-CO" sz="1400" b="0" i="0">
                  <a:latin typeface="Cambria Math" panose="02040503050406030204" pitchFamily="18" charset="0"/>
                </a:rPr>
                <a:t>)/(</a:t>
              </a:r>
              <a:r>
                <a:rPr lang="es-CO" sz="1400" i="0">
                  <a:latin typeface="Cambria Math" panose="02040503050406030204" pitchFamily="18" charset="0"/>
                </a:rPr>
                <a:t> □(64&amp;𝐼𝑛𝑐𝑖𝑑𝑒𝑛𝑐𝑖𝑎 𝑑𝑒 𝑃𝑜𝑏𝑟𝑒𝑧𝑎 𝑀𝑢𝑙𝑡𝑖𝑑𝑖𝑚𝑒𝑛𝑠𝑖𝑜𝑛𝑎𝑙)</a:t>
              </a:r>
              <a:r>
                <a:rPr lang="es-ES" sz="1400" b="0" i="0">
                  <a:latin typeface="Cambria Math" panose="02040503050406030204" pitchFamily="18" charset="0"/>
                </a:rPr>
                <a:t>  𝑒𝑛 ℎ𝑜𝑚𝑏𝑟𝑒𝑠</a:t>
              </a:r>
              <a:r>
                <a:rPr lang="es-CO" sz="14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447E1519-04CD-4C81-9DAA-A7FD22E9ED1E}"/>
            </a:ext>
          </a:extLst>
        </xdr:cNvPr>
        <xdr:cNvGrpSpPr/>
      </xdr:nvGrpSpPr>
      <xdr:grpSpPr>
        <a:xfrm>
          <a:off x="0" y="0"/>
          <a:ext cx="13384326" cy="2517321"/>
          <a:chOff x="0" y="0"/>
          <a:chExt cx="12845143" cy="2517321"/>
        </a:xfrm>
      </xdr:grpSpPr>
      <xdr:pic>
        <xdr:nvPicPr>
          <xdr:cNvPr id="7" name="Imagen 6">
            <a:extLst>
              <a:ext uri="{FF2B5EF4-FFF2-40B4-BE49-F238E27FC236}">
                <a16:creationId xmlns:a16="http://schemas.microsoft.com/office/drawing/2014/main" id="{FA00818A-3D11-C476-554D-AEB050EE734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59E158EC-5E87-8C4A-4DE1-BFA38E23679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oneCellAnchor>
    <xdr:from>
      <xdr:col>1</xdr:col>
      <xdr:colOff>652552</xdr:colOff>
      <xdr:row>18</xdr:row>
      <xdr:rowOff>18586</xdr:rowOff>
    </xdr:from>
    <xdr:ext cx="11094065" cy="521361"/>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235CF441-D3DB-48E5-BF93-1209E85FC2D6}"/>
                </a:ext>
              </a:extLst>
            </xdr:cNvPr>
            <xdr:cNvSpPr txBox="1"/>
          </xdr:nvSpPr>
          <xdr:spPr>
            <a:xfrm>
              <a:off x="1967909" y="4853657"/>
              <a:ext cx="11094065" cy="5213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𝑝𝑒𝑛𝑠𝑖𝑜𝑛𝑎𝑑𝑜𝑠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𝑝𝑒𝑛𝑠𝑖𝑜𝑛𝑎𝑑𝑎𝑠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𝑝𝑒𝑛𝑠𝑖𝑜𝑛𝑎𝑑𝑎𝑠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235CF441-D3DB-48E5-BF93-1209E85FC2D6}"/>
                </a:ext>
              </a:extLst>
            </xdr:cNvPr>
            <xdr:cNvSpPr txBox="1"/>
          </xdr:nvSpPr>
          <xdr:spPr>
            <a:xfrm>
              <a:off x="1967909" y="4853657"/>
              <a:ext cx="11094065" cy="5213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𝑝𝑒𝑛𝑠𝑖𝑜𝑛𝑎𝑑𝑜𝑠)/(</a:t>
              </a:r>
              <a:r>
                <a:rPr lang="es-ES" sz="900" b="0" i="0">
                  <a:latin typeface="Cambria Math" panose="02040503050406030204" pitchFamily="18" charset="0"/>
                </a:rPr>
                <a:t>𝑇𝑜𝑡𝑎𝑙 𝑑𝑒 𝑚𝑢𝑗𝑒𝑟𝑒𝑠 𝑒𝑛 𝑒𝑑𝑎𝑑 𝑝𝑎𝑟𝑎 𝑡𝑟𝑎𝑏𝑎𝑗𝑎𝑟</a:t>
              </a:r>
              <a:r>
                <a:rPr lang="es-CO" sz="900" b="0" i="0">
                  <a:latin typeface="Cambria Math" panose="02040503050406030204" pitchFamily="18" charset="0"/>
                </a:rPr>
                <a:t>)</a:t>
              </a:r>
              <a:r>
                <a:rPr lang="es-ES" sz="900" b="0" i="0">
                  <a:latin typeface="Cambria Math" panose="02040503050406030204" pitchFamily="18" charset="0"/>
                </a:rPr>
                <a:t>−  (𝑁ú𝑚𝑒𝑟𝑜 𝑑𝑒 ℎ𝑜𝑚𝑏𝑟𝑒𝑠 𝑝𝑒𝑛𝑠𝑖𝑜𝑛𝑎𝑑𝑎𝑠)/(𝑇𝑜𝑡𝑎𝑙 𝑑𝑒 ℎ𝑜𝑚𝑏𝑟𝑒𝑠 𝑒𝑛 𝑒𝑑𝑎𝑑 𝑝𝑎𝑟𝑎 𝑡𝑟𝑎𝑏𝑎𝑗𝑎𝑟)</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𝑝𝑒𝑛𝑠𝑖𝑜𝑛𝑎𝑑𝑎𝑠)/(𝑇𝑜𝑡𝑎𝑙 𝑑𝑒 ℎ𝑜𝑚𝑏𝑟𝑒𝑠 𝑒𝑛 𝑒𝑑𝑎𝑑 𝑝𝑎𝑟𝑎 𝑡𝑟𝑎𝑏𝑎𝑗𝑎𝑟)</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10885</xdr:colOff>
      <xdr:row>71</xdr:row>
      <xdr:rowOff>39594</xdr:rowOff>
    </xdr:to>
    <xdr:pic>
      <xdr:nvPicPr>
        <xdr:cNvPr id="4" name="Imagen 3">
          <a:extLst>
            <a:ext uri="{FF2B5EF4-FFF2-40B4-BE49-F238E27FC236}">
              <a16:creationId xmlns:a16="http://schemas.microsoft.com/office/drawing/2014/main" id="{B4E98195-477D-4A02-8243-19F696EF62AB}"/>
            </a:ext>
          </a:extLst>
        </xdr:cNvPr>
        <xdr:cNvPicPr>
          <a:picLocks noChangeAspect="1"/>
        </xdr:cNvPicPr>
      </xdr:nvPicPr>
      <xdr:blipFill rotWithShape="1">
        <a:blip xmlns:r="http://schemas.openxmlformats.org/officeDocument/2006/relationships" r:embed="rId1"/>
        <a:srcRect r="1627"/>
        <a:stretch/>
      </xdr:blipFill>
      <xdr:spPr>
        <a:xfrm>
          <a:off x="0" y="13530944"/>
          <a:ext cx="13737771"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EDC0E8C-9EDA-462D-83BC-7CA0750F314F}"/>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B087A25E-0F34-40FF-686D-BE3DB2D3DBE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C6D211F-AC06-211B-6D9B-A183FBA5712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oneCellAnchor>
    <xdr:from>
      <xdr:col>1</xdr:col>
      <xdr:colOff>579858</xdr:colOff>
      <xdr:row>18</xdr:row>
      <xdr:rowOff>144623</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8F4516E2-0F9D-47F5-B628-89277AE7EDFC}"/>
                </a:ext>
              </a:extLst>
            </xdr:cNvPr>
            <xdr:cNvSpPr txBox="1"/>
          </xdr:nvSpPr>
          <xdr:spPr>
            <a:xfrm>
              <a:off x="1809944" y="484725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𝐶𝑎𝑛𝑡𝑖𝑑𝑎𝑑</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𝐶𝑎𝑛𝑡𝑖𝑑𝑎𝑑</m:t>
                        </m:r>
                        <m:r>
                          <a:rPr lang="es-ES" sz="900" b="0" i="1">
                            <a:latin typeface="Cambria Math" panose="02040503050406030204" pitchFamily="18" charset="0"/>
                          </a:rPr>
                          <m:t> </m:t>
                        </m:r>
                        <m:r>
                          <a:rPr lang="es-ES" sz="900" b="0" i="1">
                            <a:latin typeface="Cambria Math" panose="02040503050406030204" pitchFamily="18" charset="0"/>
                          </a:rPr>
                          <m:t>𝑝𝑟𝑜𝑚𝑒𝑑𝑖𝑜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𝑝𝑒𝑛𝑠𝑖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𝐶𝑎𝑛𝑡𝑖𝑑𝑎𝑑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𝑝𝑟𝑜𝑚𝑒𝑑𝑖𝑜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𝑝𝑒𝑛𝑠𝑖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8F4516E2-0F9D-47F5-B628-89277AE7EDFC}"/>
                </a:ext>
              </a:extLst>
            </xdr:cNvPr>
            <xdr:cNvSpPr txBox="1"/>
          </xdr:nvSpPr>
          <xdr:spPr>
            <a:xfrm>
              <a:off x="1809944" y="484725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(𝐶𝑎𝑛𝑡𝑖𝑑𝑎𝑑 𝑝𝑟𝑜𝑚𝑒𝑑𝑖𝑜 𝑑𝑒 𝑝𝑒𝑛𝑠𝑖ó𝑛 𝑝𝑎𝑟𝑎 𝑚𝑢𝑗𝑒𝑟𝑒𝑠</a:t>
              </a:r>
              <a:r>
                <a:rPr lang="es-ES" sz="900" b="0" i="0">
                  <a:latin typeface="Cambria Math" panose="02040503050406030204" pitchFamily="18" charset="0"/>
                </a:rPr>
                <a:t>−  𝐶𝑎𝑛𝑡𝑖𝑑𝑎𝑑 𝑝𝑟𝑜𝑚𝑒𝑑𝑖𝑜 𝑑𝑒 𝑝𝑒𝑛𝑠𝑖ó𝑛 𝑝𝑎𝑟𝑎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𝐶𝑎𝑛𝑡𝑖𝑑𝑎𝑑 𝑝𝑟𝑜𝑚𝑒𝑑𝑖𝑜 𝑑𝑒 𝑝𝑒𝑛𝑠𝑖ó𝑛 𝑝𝑎𝑟𝑎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32657</xdr:rowOff>
    </xdr:from>
    <xdr:to>
      <xdr:col>13</xdr:col>
      <xdr:colOff>21772</xdr:colOff>
      <xdr:row>71</xdr:row>
      <xdr:rowOff>28707</xdr:rowOff>
    </xdr:to>
    <xdr:pic>
      <xdr:nvPicPr>
        <xdr:cNvPr id="4" name="Imagen 3">
          <a:extLst>
            <a:ext uri="{FF2B5EF4-FFF2-40B4-BE49-F238E27FC236}">
              <a16:creationId xmlns:a16="http://schemas.microsoft.com/office/drawing/2014/main" id="{F87C128B-7145-437A-A675-E36A0834342E}"/>
            </a:ext>
          </a:extLst>
        </xdr:cNvPr>
        <xdr:cNvPicPr>
          <a:picLocks noChangeAspect="1"/>
        </xdr:cNvPicPr>
      </xdr:nvPicPr>
      <xdr:blipFill rotWithShape="1">
        <a:blip xmlns:r="http://schemas.openxmlformats.org/officeDocument/2006/relationships" r:embed="rId1"/>
        <a:srcRect r="1627"/>
        <a:stretch/>
      </xdr:blipFill>
      <xdr:spPr>
        <a:xfrm>
          <a:off x="0" y="14521543"/>
          <a:ext cx="13574486"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34FFA209-8348-4119-A090-531D8C772D9F}"/>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CD7665F1-B691-96CA-C598-F22329BE345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E00541F-FB6E-1975-5E93-7629805DC70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370F365-892F-4C28-8613-C9A0A35A9920}"/>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4</xdr:col>
      <xdr:colOff>18144</xdr:colOff>
      <xdr:row>18</xdr:row>
      <xdr:rowOff>36286</xdr:rowOff>
    </xdr:from>
    <xdr:ext cx="5742049" cy="4871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06B2B88-5E6B-4334-A92F-926029A41CA9}"/>
                </a:ext>
              </a:extLst>
            </xdr:cNvPr>
            <xdr:cNvSpPr txBox="1"/>
          </xdr:nvSpPr>
          <xdr:spPr>
            <a:xfrm>
              <a:off x="4230311" y="4957536"/>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𝑆𝑎𝑙𝑑𝑜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𝑆𝑎𝑙𝑑𝑜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𝑆𝑎𝑙𝑑𝑜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𝑐𝑢𝑒𝑛𝑡𝑎𝑠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𝑎h𝑜𝑟𝑟𝑜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𝑐𝑢𝑒𝑛𝑡𝑎𝑠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𝑎h𝑜𝑟𝑟𝑜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206B2B88-5E6B-4334-A92F-926029A41CA9}"/>
                </a:ext>
              </a:extLst>
            </xdr:cNvPr>
            <xdr:cNvSpPr txBox="1"/>
          </xdr:nvSpPr>
          <xdr:spPr>
            <a:xfrm>
              <a:off x="4230311" y="4957536"/>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𝑆𝑎𝑙𝑑𝑜 𝑐𝑢𝑒𝑛𝑡𝑎 𝑑𝑒 𝑎ℎ𝑜𝑟𝑟𝑜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𝑐𝑢𝑒𝑛𝑡𝑎𝑠 𝑑𝑒 𝑎ℎ𝑜𝑟𝑟𝑜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−log⁡〖((𝑆𝑎𝑙𝑑𝑜 𝑐𝑢𝑒𝑛𝑡𝑎𝑠 𝑑𝑒 𝑎ℎ𝑜𝑟𝑟𝑜 ℎ𝑜𝑚𝑏𝑟𝑒𝑠)/(𝑁ú𝑚𝑒𝑟𝑜 𝑑𝑒 𝑐𝑢𝑒𝑛𝑡𝑎𝑠 𝑑𝑒 𝑎ℎ𝑜𝑟𝑟𝑜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〗⁡〖(𝑆𝑎𝑙𝑑𝑜 𝑐𝑢𝑒𝑛𝑡𝑎𝑠 𝑑𝑒 𝑎ℎ𝑜𝑟𝑟𝑜 ℎ𝑜𝑚𝑏𝑟𝑒𝑠)/(𝑁ú𝑚𝑒𝑟𝑜 𝑑𝑒 𝑐𝑢𝑒𝑛𝑡𝑎𝑠 𝑑𝑒 𝑎ℎ𝑜𝑟𝑟𝑜 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BAAC81B1-59FA-4E97-8D60-391D7C2720C0}"/>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C9A35B8E-AE51-AB0D-47F3-89AE454D6B8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71593E6-463B-7C9D-9E26-0FE1943244A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78EEAF1-5C03-44C2-89B5-96B400B969E9}"/>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4</xdr:col>
      <xdr:colOff>57453</xdr:colOff>
      <xdr:row>17</xdr:row>
      <xdr:rowOff>545797</xdr:rowOff>
    </xdr:from>
    <xdr:ext cx="5742049" cy="54566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5DAFC04B-087F-4619-A678-03A89B1FFE7A}"/>
                </a:ext>
              </a:extLst>
            </xdr:cNvPr>
            <xdr:cNvSpPr txBox="1"/>
          </xdr:nvSpPr>
          <xdr:spPr>
            <a:xfrm>
              <a:off x="4269620" y="4916714"/>
              <a:ext cx="5742049" cy="545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𝑀𝑜𝑛𝑡𝑜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100" b="0" i="1">
                                    <a:solidFill>
                                      <a:schemeClr val="tx1"/>
                                    </a:solidFill>
                                    <a:effectLst/>
                                    <a:latin typeface="Cambria Math" panose="02040503050406030204" pitchFamily="18" charset="0"/>
                                    <a:ea typeface="+mn-ea"/>
                                    <a:cs typeface="+mn-cs"/>
                                  </a:rPr>
                                  <m:t>𝑀𝑜𝑛𝑡𝑜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5DAFC04B-087F-4619-A678-03A89B1FFE7A}"/>
                </a:ext>
              </a:extLst>
            </xdr:cNvPr>
            <xdr:cNvSpPr txBox="1"/>
          </xdr:nvSpPr>
          <xdr:spPr>
            <a:xfrm>
              <a:off x="4269620" y="4916714"/>
              <a:ext cx="5742049" cy="545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𝑐𝑟é𝑑𝑖𝑡𝑜𝑠 𝑑𝑒 𝑐𝑜𝑛𝑠𝑢𝑚𝑜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a:t>
              </a:r>
              <a:r>
                <a:rPr lang="es-ES" sz="1100" b="0" i="0">
                  <a:solidFill>
                    <a:schemeClr val="tx1"/>
                  </a:solidFill>
                  <a:effectLst/>
                  <a:latin typeface="+mn-lt"/>
                  <a:ea typeface="+mn-ea"/>
                  <a:cs typeface="+mn-cs"/>
                </a:rPr>
                <a:t>𝑐𝑟é𝑑𝑖𝑡𝑜𝑠 𝑑𝑒 𝑐𝑜𝑛𝑠𝑢𝑚𝑜</a:t>
              </a:r>
              <a:r>
                <a:rPr lang="es-ES" sz="800" b="0" i="0">
                  <a:latin typeface="Cambria Math" panose="02040503050406030204" pitchFamily="18" charset="0"/>
                  <a:ea typeface="Cambria Math" panose="02040503050406030204" pitchFamily="18" charset="0"/>
                </a:rPr>
                <a:t>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a:t>
              </a:r>
              <a:r>
                <a:rPr lang="es-ES" sz="1100" b="0" i="0">
                  <a:solidFill>
                    <a:schemeClr val="tx1"/>
                  </a:solidFill>
                  <a:effectLst/>
                  <a:latin typeface="+mn-lt"/>
                  <a:ea typeface="+mn-ea"/>
                  <a:cs typeface="+mn-cs"/>
                </a:rPr>
                <a:t>𝑀𝑜𝑛𝑡𝑜 𝑐𝑟é𝑑𝑖𝑡𝑜𝑠 𝑑𝑒 𝑐𝑜𝑛𝑠𝑢𝑚𝑜 𝑑𝑒</a:t>
              </a:r>
              <a:r>
                <a:rPr lang="es-ES" sz="800" b="0" i="0">
                  <a:latin typeface="Cambria Math" panose="02040503050406030204" pitchFamily="18" charset="0"/>
                  <a:ea typeface="Cambria Math" panose="02040503050406030204" pitchFamily="18" charset="0"/>
                </a:rPr>
                <a:t> ℎ𝑜𝑚𝑏𝑟𝑒𝑠)/(𝑁ú𝑚𝑒𝑟𝑜 𝑑𝑒 </a:t>
              </a:r>
              <a:r>
                <a:rPr lang="es-ES" sz="1100" b="0" i="0">
                  <a:solidFill>
                    <a:schemeClr val="tx1"/>
                  </a:solidFill>
                  <a:effectLst/>
                  <a:latin typeface="+mn-lt"/>
                  <a:ea typeface="+mn-ea"/>
                  <a:cs typeface="+mn-cs"/>
                </a:rPr>
                <a:t>𝑐𝑟é𝑑𝑖𝑡𝑜𝑠 𝑑𝑒 𝑐𝑜𝑛𝑠𝑢𝑚𝑜</a:t>
              </a:r>
              <a:r>
                <a:rPr lang="es-ES" sz="800" b="0" i="0">
                  <a:latin typeface="Cambria Math" panose="02040503050406030204" pitchFamily="18" charset="0"/>
                  <a:ea typeface="Cambria Math" panose="02040503050406030204" pitchFamily="18" charset="0"/>
                </a:rPr>
                <a:t>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100" b="0" i="0">
                  <a:solidFill>
                    <a:schemeClr val="tx1"/>
                  </a:solidFill>
                  <a:effectLst/>
                  <a:latin typeface="+mn-lt"/>
                  <a:ea typeface="+mn-ea"/>
                  <a:cs typeface="+mn-cs"/>
                </a:rPr>
                <a:t>𝑀𝑜𝑛𝑡𝑜 𝑐𝑟é𝑑𝑖𝑡𝑜𝑠 𝑑𝑒 𝑐𝑜𝑛𝑠𝑢𝑚𝑜 𝑑𝑒</a:t>
              </a:r>
              <a:r>
                <a:rPr lang="es-ES" sz="1050" b="0" i="0">
                  <a:solidFill>
                    <a:schemeClr val="tx1"/>
                  </a:solidFill>
                  <a:effectLst/>
                  <a:latin typeface="+mn-lt"/>
                  <a:ea typeface="+mn-ea"/>
                  <a:cs typeface="+mn-cs"/>
                </a:rPr>
                <a:t> ℎ𝑜𝑚𝑏𝑟𝑒𝑠)/(𝑁ú𝑚𝑒𝑟𝑜 𝑑𝑒 </a:t>
              </a:r>
              <a:r>
                <a:rPr lang="es-ES" sz="1100" b="0" i="0">
                  <a:solidFill>
                    <a:schemeClr val="tx1"/>
                  </a:solidFill>
                  <a:effectLst/>
                  <a:latin typeface="+mn-lt"/>
                  <a:ea typeface="+mn-ea"/>
                  <a:cs typeface="+mn-cs"/>
                </a:rPr>
                <a:t>𝑐𝑟é𝑑𝑖𝑡𝑜𝑠 𝑑𝑒 𝑐𝑜𝑛𝑠𝑢𝑚𝑜</a:t>
              </a:r>
              <a:r>
                <a:rPr lang="es-ES" sz="1100" b="0" i="0">
                  <a:solidFill>
                    <a:schemeClr val="tx1"/>
                  </a:solidFill>
                  <a:effectLst/>
                  <a:latin typeface="Cambria Math" panose="02040503050406030204" pitchFamily="18" charset="0"/>
                  <a:ea typeface="+mn-ea"/>
                  <a:cs typeface="+mn-cs"/>
                </a:rPr>
                <a:t> </a:t>
              </a:r>
              <a:r>
                <a:rPr lang="es-ES" sz="1050" b="0" i="0">
                  <a:solidFill>
                    <a:schemeClr val="tx1"/>
                  </a:solidFill>
                  <a:effectLst/>
                  <a:latin typeface="+mn-lt"/>
                  <a:ea typeface="+mn-ea"/>
                  <a:cs typeface="+mn-cs"/>
                </a:rPr>
                <a:t>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28D848D-EB62-4F1B-94DC-46C629B3DDAA}"/>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5F15E805-4B1F-C5F0-5919-803A88154F7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86F5214-F6A3-3C35-5359-9F016AA7745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31C0432-A3F6-4A0C-8E21-44C8E58A7CF4}"/>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3</xdr:col>
      <xdr:colOff>775607</xdr:colOff>
      <xdr:row>18</xdr:row>
      <xdr:rowOff>27214</xdr:rowOff>
    </xdr:from>
    <xdr:ext cx="5742049" cy="487121"/>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271123C1-1F1D-4C83-AF34-14D9D8E07422}"/>
                </a:ext>
              </a:extLst>
            </xdr:cNvPr>
            <xdr:cNvSpPr txBox="1"/>
          </xdr:nvSpPr>
          <xdr:spPr>
            <a:xfrm>
              <a:off x="3986893" y="4980214"/>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𝑀𝑜𝑛𝑡𝑜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𝑣𝑖𝑣𝑖𝑒𝑛𝑑𝑎</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𝑣𝑖𝑣𝑖𝑒𝑛𝑑𝑎</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6" name="CuadroTexto 5">
              <a:extLst>
                <a:ext uri="{FF2B5EF4-FFF2-40B4-BE49-F238E27FC236}">
                  <a16:creationId xmlns:a16="http://schemas.microsoft.com/office/drawing/2014/main" id="{271123C1-1F1D-4C83-AF34-14D9D8E07422}"/>
                </a:ext>
              </a:extLst>
            </xdr:cNvPr>
            <xdr:cNvSpPr txBox="1"/>
          </xdr:nvSpPr>
          <xdr:spPr>
            <a:xfrm>
              <a:off x="3986893" y="4980214"/>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𝑐𝑟é𝑑𝑖𝑡𝑜𝑠 𝑑𝑒 𝑣𝑖𝑣𝑖𝑒𝑛𝑑𝑎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𝑐𝑟é𝑑𝑖𝑡𝑜𝑠 𝑑𝑒 𝑣𝑖𝑣𝑖𝑒𝑛𝑑𝑎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−log⁡〖((𝑀𝑜𝑛𝑡𝑜 𝑐𝑟é𝑑𝑖𝑡𝑜𝑠 𝑑𝑒 𝑣𝑖𝑣𝑖𝑒𝑛𝑑𝑎 𝑑𝑒 ℎ𝑜𝑚𝑏𝑟𝑒𝑠)/(𝑁ú𝑚𝑒𝑟𝑜 𝑑𝑒 𝑐𝑟é𝑑𝑖𝑡𝑜𝑠 𝑑𝑒 𝑣𝑖𝑣𝑖𝑒𝑛𝑑𝑎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050" b="0" i="0">
                  <a:solidFill>
                    <a:schemeClr val="tx1"/>
                  </a:solidFill>
                  <a:effectLst/>
                  <a:latin typeface="Cambria Math" panose="02040503050406030204" pitchFamily="18" charset="0"/>
                  <a:ea typeface="+mn-ea"/>
                  <a:cs typeface="+mn-cs"/>
                </a:rPr>
                <a:t>𝑀𝑜𝑛𝑡𝑜 𝑐𝑟é𝑑𝑖𝑡𝑜𝑠 𝑑𝑒 𝑣𝑖𝑣𝑖𝑒𝑛𝑑𝑎 𝑑𝑒</a:t>
              </a:r>
              <a:r>
                <a:rPr lang="es-ES" sz="1050" b="0" i="0">
                  <a:solidFill>
                    <a:schemeClr val="tx1"/>
                  </a:solidFill>
                  <a:effectLst/>
                  <a:latin typeface="+mn-lt"/>
                  <a:ea typeface="+mn-ea"/>
                  <a:cs typeface="+mn-cs"/>
                </a:rPr>
                <a:t> ℎ𝑜𝑚𝑏𝑟𝑒𝑠)/(𝑁ú𝑚𝑒𝑟𝑜 𝑑𝑒 </a:t>
              </a:r>
              <a:r>
                <a:rPr lang="es-ES" sz="1050" b="0" i="0">
                  <a:solidFill>
                    <a:schemeClr val="tx1"/>
                  </a:solidFill>
                  <a:effectLst/>
                  <a:latin typeface="Cambria Math" panose="02040503050406030204" pitchFamily="18" charset="0"/>
                  <a:ea typeface="+mn-ea"/>
                  <a:cs typeface="+mn-cs"/>
                </a:rPr>
                <a:t>𝑐𝑟é𝑑𝑖𝑡𝑜𝑠 𝑑𝑒 𝑣𝑖𝑣𝑖𝑒𝑛𝑑𝑎 </a:t>
              </a:r>
              <a:r>
                <a:rPr lang="es-ES" sz="1050" b="0" i="0">
                  <a:solidFill>
                    <a:schemeClr val="tx1"/>
                  </a:solidFill>
                  <a:effectLst/>
                  <a:latin typeface="+mn-lt"/>
                  <a:ea typeface="+mn-ea"/>
                  <a:cs typeface="+mn-cs"/>
                </a:rPr>
                <a:t>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564BBC85-E4FF-4665-A8B3-0C613669FCAA}"/>
            </a:ext>
          </a:extLst>
        </xdr:cNvPr>
        <xdr:cNvGrpSpPr/>
      </xdr:nvGrpSpPr>
      <xdr:grpSpPr>
        <a:xfrm>
          <a:off x="0" y="0"/>
          <a:ext cx="13431951" cy="2517321"/>
          <a:chOff x="0" y="0"/>
          <a:chExt cx="12845143" cy="2517321"/>
        </a:xfrm>
      </xdr:grpSpPr>
      <xdr:pic>
        <xdr:nvPicPr>
          <xdr:cNvPr id="5" name="Imagen 4">
            <a:extLst>
              <a:ext uri="{FF2B5EF4-FFF2-40B4-BE49-F238E27FC236}">
                <a16:creationId xmlns:a16="http://schemas.microsoft.com/office/drawing/2014/main" id="{0B92F4F4-AF01-F8A2-73C6-80D301EF576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5E0CFD7-2591-468F-9911-7C5A48271FC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3591D9D8-A344-476E-B444-74604806CDDE}"/>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3</xdr:col>
      <xdr:colOff>762000</xdr:colOff>
      <xdr:row>18</xdr:row>
      <xdr:rowOff>27214</xdr:rowOff>
    </xdr:from>
    <xdr:ext cx="5742049" cy="495200"/>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AEBF5CA5-092F-45D0-9B4A-1D9642D22A31}"/>
                </a:ext>
              </a:extLst>
            </xdr:cNvPr>
            <xdr:cNvSpPr txBox="1"/>
          </xdr:nvSpPr>
          <xdr:spPr>
            <a:xfrm>
              <a:off x="3968750" y="4948464"/>
              <a:ext cx="5742049" cy="495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𝑀𝑜𝑛𝑡𝑜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𝑚𝑖𝑐𝑟𝑜𝑐𝑟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𝑚𝑖𝑐𝑟𝑜𝑐𝑟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6" name="CuadroTexto 5">
              <a:extLst>
                <a:ext uri="{FF2B5EF4-FFF2-40B4-BE49-F238E27FC236}">
                  <a16:creationId xmlns:a16="http://schemas.microsoft.com/office/drawing/2014/main" id="{AEBF5CA5-092F-45D0-9B4A-1D9642D22A31}"/>
                </a:ext>
              </a:extLst>
            </xdr:cNvPr>
            <xdr:cNvSpPr txBox="1"/>
          </xdr:nvSpPr>
          <xdr:spPr>
            <a:xfrm>
              <a:off x="3968750" y="4948464"/>
              <a:ext cx="5742049" cy="495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𝑑𝑒 𝑚𝑖𝑐𝑟𝑜𝑐𝑟é𝑑𝑖𝑡𝑜𝑠𝑑𝑒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𝑚𝑖𝑐𝑟𝑜𝑐𝑟é𝑑𝑖𝑡𝑜𝑠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−log⁡〖((𝑀𝑜𝑛𝑡𝑜 𝑑𝑒 𝑚𝑖𝑐𝑟𝑜𝑐𝑟é𝑑𝑖𝑡𝑜 𝑑𝑒 ℎ𝑜𝑚𝑏𝑟𝑒𝑠)/(𝑁ú𝑚𝑒𝑟𝑜 𝑑𝑒 𝑚𝑖𝑐𝑟𝑜𝑐𝑟é𝑑𝑖𝑡𝑜𝑠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050" b="0" i="0">
                  <a:solidFill>
                    <a:schemeClr val="tx1"/>
                  </a:solidFill>
                  <a:effectLst/>
                  <a:latin typeface="Cambria Math" panose="02040503050406030204" pitchFamily="18" charset="0"/>
                  <a:ea typeface="+mn-ea"/>
                  <a:cs typeface="+mn-cs"/>
                </a:rPr>
                <a:t>𝑀𝑜𝑛𝑡𝑜 𝑑𝑒 𝑚𝑖𝑐𝑟𝑜𝑐𝑟é𝑑𝑖𝑡𝑜𝑠 𝑑𝑒</a:t>
              </a:r>
              <a:r>
                <a:rPr lang="es-ES" sz="1050" b="0" i="0">
                  <a:solidFill>
                    <a:schemeClr val="tx1"/>
                  </a:solidFill>
                  <a:effectLst/>
                  <a:latin typeface="+mn-lt"/>
                  <a:ea typeface="+mn-ea"/>
                  <a:cs typeface="+mn-cs"/>
                </a:rPr>
                <a:t> ℎ𝑜𝑚𝑏𝑟𝑒𝑠)/(𝑁ú𝑚𝑒𝑟𝑜 𝑑𝑒 </a:t>
              </a:r>
              <a:r>
                <a:rPr lang="es-ES" sz="1050" b="0" i="0">
                  <a:solidFill>
                    <a:schemeClr val="tx1"/>
                  </a:solidFill>
                  <a:effectLst/>
                  <a:latin typeface="Cambria Math" panose="02040503050406030204" pitchFamily="18" charset="0"/>
                  <a:ea typeface="+mn-ea"/>
                  <a:cs typeface="+mn-cs"/>
                </a:rPr>
                <a:t>𝑚𝑖𝑐𝑟𝑜𝑐𝑟é𝑑𝑖𝑡𝑜𝑠</a:t>
              </a:r>
              <a:r>
                <a:rPr lang="es-ES" sz="1050" b="0" i="0">
                  <a:solidFill>
                    <a:schemeClr val="tx1"/>
                  </a:solidFill>
                  <a:effectLst/>
                  <a:latin typeface="+mn-lt"/>
                  <a:ea typeface="+mn-ea"/>
                  <a:cs typeface="+mn-cs"/>
                </a:rPr>
                <a:t> 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E41CC208-AF0C-44CC-B3E4-E576DD2FCA52}"/>
            </a:ext>
          </a:extLst>
        </xdr:cNvPr>
        <xdr:cNvGrpSpPr/>
      </xdr:nvGrpSpPr>
      <xdr:grpSpPr>
        <a:xfrm>
          <a:off x="0" y="0"/>
          <a:ext cx="13431951" cy="2517321"/>
          <a:chOff x="0" y="0"/>
          <a:chExt cx="12845143" cy="2517321"/>
        </a:xfrm>
      </xdr:grpSpPr>
      <xdr:pic>
        <xdr:nvPicPr>
          <xdr:cNvPr id="5" name="Imagen 4">
            <a:extLst>
              <a:ext uri="{FF2B5EF4-FFF2-40B4-BE49-F238E27FC236}">
                <a16:creationId xmlns:a16="http://schemas.microsoft.com/office/drawing/2014/main" id="{4A49AD06-04A1-EC28-A3CF-BB91075736C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507F8D1-178D-505C-3125-B4FF09FB0FF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335589</xdr:colOff>
      <xdr:row>18</xdr:row>
      <xdr:rowOff>126598</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B72109DE-209F-4287-9D29-2EEEC4C83B4F}"/>
                </a:ext>
              </a:extLst>
            </xdr:cNvPr>
            <xdr:cNvSpPr txBox="1"/>
          </xdr:nvSpPr>
          <xdr:spPr>
            <a:xfrm>
              <a:off x="1598332" y="4829227"/>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𝑇𝑎𝑠𝑎</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𝑝𝑎𝑟𝑡𝑖𝑐𝑖𝑝𝑎𝑐𝑖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  </m:t>
                        </m:r>
                        <m:r>
                          <a:rPr lang="es-ES" sz="900" b="0" i="1">
                            <a:latin typeface="Cambria Math" panose="02040503050406030204" pitchFamily="18" charset="0"/>
                          </a:rPr>
                          <m:t>𝑇𝑎𝑠𝑎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𝑝𝑎𝑟𝑡𝑖𝑐𝑖𝑝𝑎𝑐𝑖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𝑙𝑎𝑏𝑜𝑟𝑎𝑙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𝑇𝑎𝑠𝑎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𝑝𝑎𝑟𝑡𝑖𝑐𝑖𝑝𝑎𝑐𝑖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𝑙𝑎𝑏𝑜𝑟𝑎𝑙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B72109DE-209F-4287-9D29-2EEEC4C83B4F}"/>
                </a:ext>
              </a:extLst>
            </xdr:cNvPr>
            <xdr:cNvSpPr txBox="1"/>
          </xdr:nvSpPr>
          <xdr:spPr>
            <a:xfrm>
              <a:off x="1598332" y="4829227"/>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(𝑇𝑎𝑠𝑎 𝑑𝑒 𝑝𝑎𝑟𝑡𝑖𝑐𝑖𝑝𝑎𝑐𝑖ó𝑛 𝑙𝑎𝑏𝑜𝑟𝑎𝑙 𝑑𝑒 𝑚𝑢𝑗𝑒𝑟𝑒𝑠</a:t>
              </a:r>
              <a:r>
                <a:rPr lang="es-ES" sz="900" b="0" i="0">
                  <a:latin typeface="Cambria Math" panose="02040503050406030204" pitchFamily="18" charset="0"/>
                </a:rPr>
                <a:t> −  𝑇𝑎𝑠𝑎 𝑑𝑒 𝑝𝑎𝑟𝑡𝑖𝑐𝑖𝑝𝑎𝑐𝑖ó𝑛 𝑙𝑎𝑏𝑜𝑟𝑎𝑙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𝑇𝑎𝑠𝑎 𝑑𝑒 𝑝𝑎𝑟𝑡𝑖𝑐𝑖𝑝𝑎𝑐𝑖ó𝑛 𝑙𝑎𝑏𝑜𝑟𝑎𝑙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805543</xdr:colOff>
      <xdr:row>71</xdr:row>
      <xdr:rowOff>28708</xdr:rowOff>
    </xdr:to>
    <xdr:pic>
      <xdr:nvPicPr>
        <xdr:cNvPr id="4" name="Imagen 3">
          <a:extLst>
            <a:ext uri="{FF2B5EF4-FFF2-40B4-BE49-F238E27FC236}">
              <a16:creationId xmlns:a16="http://schemas.microsoft.com/office/drawing/2014/main" id="{F9F11649-AA97-442C-A2EB-5C9EDE369C19}"/>
            </a:ext>
          </a:extLst>
        </xdr:cNvPr>
        <xdr:cNvPicPr>
          <a:picLocks noChangeAspect="1"/>
        </xdr:cNvPicPr>
      </xdr:nvPicPr>
      <xdr:blipFill rotWithShape="1">
        <a:blip xmlns:r="http://schemas.openxmlformats.org/officeDocument/2006/relationships" r:embed="rId1"/>
        <a:srcRect r="1627"/>
        <a:stretch/>
      </xdr:blipFill>
      <xdr:spPr>
        <a:xfrm>
          <a:off x="0" y="13520058"/>
          <a:ext cx="136833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C5F596D-236C-4E76-97B2-488CF18477B3}"/>
            </a:ext>
          </a:extLst>
        </xdr:cNvPr>
        <xdr:cNvGrpSpPr/>
      </xdr:nvGrpSpPr>
      <xdr:grpSpPr>
        <a:xfrm>
          <a:off x="0" y="0"/>
          <a:ext cx="13455763" cy="2517321"/>
          <a:chOff x="0" y="0"/>
          <a:chExt cx="12845143" cy="2517321"/>
        </a:xfrm>
      </xdr:grpSpPr>
      <xdr:pic>
        <xdr:nvPicPr>
          <xdr:cNvPr id="6" name="Imagen 5">
            <a:extLst>
              <a:ext uri="{FF2B5EF4-FFF2-40B4-BE49-F238E27FC236}">
                <a16:creationId xmlns:a16="http://schemas.microsoft.com/office/drawing/2014/main" id="{3EA53885-2DF8-0775-2FB0-25EC58777C2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7FC6DD8-C887-CDCE-D12A-7EF1AD0DBD6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413901</xdr:colOff>
      <xdr:row>18</xdr:row>
      <xdr:rowOff>125993</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6B349909-A097-45E8-B1D9-365BE0FA04AF}"/>
                </a:ext>
              </a:extLst>
            </xdr:cNvPr>
            <xdr:cNvSpPr txBox="1"/>
          </xdr:nvSpPr>
          <xdr:spPr>
            <a:xfrm>
              <a:off x="1720187" y="482862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𝑇𝑎𝑠𝑎</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𝑑𝑒𝑠𝑒𝑚𝑝𝑙𝑒𝑜</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𝑇𝑎𝑠𝑎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𝑑𝑒𝑠𝑒𝑚𝑝𝑙𝑒𝑜</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𝑇𝑎𝑠𝑎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𝑑𝑒𝑠𝑒𝑚𝑝𝑙𝑒𝑜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6B349909-A097-45E8-B1D9-365BE0FA04AF}"/>
                </a:ext>
              </a:extLst>
            </xdr:cNvPr>
            <xdr:cNvSpPr txBox="1"/>
          </xdr:nvSpPr>
          <xdr:spPr>
            <a:xfrm>
              <a:off x="1720187" y="482862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(𝑇𝑎𝑠𝑎 𝑑𝑒 𝑑𝑒𝑠𝑒𝑚𝑝𝑙𝑒𝑜 𝑒𝑛 𝑚𝑢𝑗𝑒𝑟𝑒𝑠</a:t>
              </a:r>
              <a:r>
                <a:rPr lang="es-ES" sz="900" b="0" i="0">
                  <a:latin typeface="Cambria Math" panose="02040503050406030204" pitchFamily="18" charset="0"/>
                </a:rPr>
                <a:t>−  𝑇𝑎𝑠𝑎 𝑑𝑒 𝑑𝑒𝑠𝑒𝑚𝑝𝑙𝑒𝑜 𝑒𝑛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𝑇𝑎𝑠𝑎 𝑑𝑒 𝑑𝑒𝑠𝑒𝑚𝑝𝑙𝑒𝑜 𝑒𝑛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BE249A0C-55DE-4C7E-B410-ED9A082A1FC8}"/>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4E9023C5-1FA1-447E-B182-0D8ED0799C61}"/>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8B487FB3-376E-7803-C871-EE526155811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62818A9-BF7F-7316-61E0-070567F82A7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344718</xdr:colOff>
      <xdr:row>18</xdr:row>
      <xdr:rowOff>25624</xdr:rowOff>
    </xdr:from>
    <xdr:ext cx="11094065" cy="52309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A0B00A5-B066-4676-8294-647D94BD50E4}"/>
                </a:ext>
              </a:extLst>
            </xdr:cNvPr>
            <xdr:cNvSpPr txBox="1"/>
          </xdr:nvSpPr>
          <xdr:spPr>
            <a:xfrm>
              <a:off x="1531261" y="4728253"/>
              <a:ext cx="11094065" cy="523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𝑒𝑚𝑝𝑙𝑒𝑜</m:t>
                            </m:r>
                            <m:r>
                              <a:rPr lang="es-CO" sz="900" i="1">
                                <a:latin typeface="Cambria Math" panose="02040503050406030204" pitchFamily="18" charset="0"/>
                              </a:rPr>
                              <m:t> </m:t>
                            </m:r>
                            <m:r>
                              <a:rPr lang="es-CO" sz="900" i="1">
                                <a:latin typeface="Cambria Math" panose="02040503050406030204" pitchFamily="18" charset="0"/>
                              </a:rPr>
                              <m:t>𝑖𝑛𝑓𝑜𝑟𝑚𝑎𝑙</m:t>
                            </m:r>
                            <m:r>
                              <a:rPr lang="es-CO" sz="900" i="1">
                                <a:latin typeface="Cambria Math" panose="02040503050406030204" pitchFamily="18" charset="0"/>
                              </a:rPr>
                              <m:t> </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𝑒𝑑𝑎𝑑</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𝑡𝑟𝑎𝑏𝑎𝑗𝑎𝑟</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𝑒𝑚𝑝𝑙𝑒𝑜</m:t>
                            </m:r>
                            <m:r>
                              <a:rPr lang="es-ES" sz="900" b="0" i="1">
                                <a:latin typeface="Cambria Math" panose="02040503050406030204" pitchFamily="18" charset="0"/>
                              </a:rPr>
                              <m:t> </m:t>
                            </m:r>
                            <m:r>
                              <a:rPr lang="es-ES" sz="900" b="0" i="1">
                                <a:latin typeface="Cambria Math" panose="02040503050406030204" pitchFamily="18" charset="0"/>
                              </a:rPr>
                              <m:t>𝑖𝑛𝑓𝑜𝑟𝑚𝑎𝑙</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𝑒𝑚𝑝𝑙𝑒𝑜</m:t>
                            </m:r>
                            <m:r>
                              <a:rPr lang="es-CO" sz="900" i="1">
                                <a:latin typeface="Cambria Math" panose="02040503050406030204" pitchFamily="18" charset="0"/>
                              </a:rPr>
                              <m:t> </m:t>
                            </m:r>
                            <m:r>
                              <a:rPr lang="es-CO" sz="900" i="1">
                                <a:latin typeface="Cambria Math" panose="02040503050406030204" pitchFamily="18" charset="0"/>
                              </a:rPr>
                              <m:t>𝑖𝑛𝑓𝑜𝑟𝑚𝑎𝑙</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𝑒𝑑𝑎𝑑</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𝑡𝑟𝑎𝑏𝑎𝑗𝑎𝑟</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A0B00A5-B066-4676-8294-647D94BD50E4}"/>
                </a:ext>
              </a:extLst>
            </xdr:cNvPr>
            <xdr:cNvSpPr txBox="1"/>
          </xdr:nvSpPr>
          <xdr:spPr>
            <a:xfrm>
              <a:off x="1531261" y="4728253"/>
              <a:ext cx="11094065" cy="523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𝑒𝑛 𝑒𝑚𝑝𝑙𝑒𝑜 𝑖𝑛𝑓𝑜𝑟𝑚𝑎𝑙 )/(𝑇𝑜𝑡𝑎𝑙 𝑑𝑒 𝑚𝑢𝑗𝑒𝑟𝑒𝑠 𝑒𝑛 𝑒𝑑𝑎𝑑 𝑝𝑎𝑟𝑎 𝑡𝑟𝑎𝑏𝑎𝑗𝑎𝑟)</a:t>
              </a:r>
              <a:r>
                <a:rPr lang="es-ES" sz="900" b="0" i="0">
                  <a:latin typeface="Cambria Math" panose="02040503050406030204" pitchFamily="18" charset="0"/>
                </a:rPr>
                <a:t>−  (𝑁ú𝑚𝑒𝑟𝑜 𝑑𝑒 ℎ𝑜𝑚𝑏𝑟𝑒𝑠 𝑒𝑛 𝑒𝑚𝑝𝑙𝑒𝑜 𝑖𝑛𝑓𝑜𝑟𝑚𝑎𝑙)/(𝑇𝑜𝑡𝑎𝑙 𝑑𝑒 ℎ𝑜𝑚𝑏𝑟𝑒𝑠 𝑒𝑛 𝑒𝑑𝑎𝑑 𝑝𝑎𝑟𝑎 𝑡𝑟𝑎𝑏𝑎𝑗𝑎𝑟)</a:t>
              </a:r>
              <a:r>
                <a:rPr lang="es-CO" sz="900" b="0" i="0">
                  <a:latin typeface="Cambria Math" panose="02040503050406030204" pitchFamily="18" charset="0"/>
                </a:rPr>
                <a:t>)/(</a:t>
              </a:r>
              <a:r>
                <a:rPr lang="es-CO" sz="900" i="0">
                  <a:latin typeface="Cambria Math" panose="02040503050406030204" pitchFamily="18" charset="0"/>
                </a:rPr>
                <a:t> (𝑁ú𝑚𝑒𝑟𝑜 𝑑𝑒 ℎ𝑜𝑚𝑏𝑟𝑒𝑠 𝑒𝑛 𝑒𝑚𝑝𝑙𝑒𝑜 𝑖𝑛𝑓𝑜𝑟𝑚𝑎𝑙)/(𝑇𝑜𝑡𝑎𝑙 𝑑𝑒 ℎ𝑜𝑚𝑏𝑟𝑒𝑠 𝑒𝑛 𝑒𝑑𝑎𝑑 𝑝𝑎𝑟𝑎 𝑡𝑟𝑎𝑏𝑎𝑗𝑎𝑟))</a:t>
              </a:r>
              <a:endParaRPr lang="es-CO" sz="900"/>
            </a:p>
          </xdr:txBody>
        </xdr:sp>
      </mc:Fallback>
    </mc:AlternateContent>
    <xdr:clientData/>
  </xdr:oneCellAnchor>
  <xdr:twoCellAnchor editAs="oneCell">
    <xdr:from>
      <xdr:col>0</xdr:col>
      <xdr:colOff>0</xdr:colOff>
      <xdr:row>64</xdr:row>
      <xdr:rowOff>32658</xdr:rowOff>
    </xdr:from>
    <xdr:to>
      <xdr:col>12</xdr:col>
      <xdr:colOff>805543</xdr:colOff>
      <xdr:row>71</xdr:row>
      <xdr:rowOff>28708</xdr:rowOff>
    </xdr:to>
    <xdr:pic>
      <xdr:nvPicPr>
        <xdr:cNvPr id="4" name="Imagen 3">
          <a:extLst>
            <a:ext uri="{FF2B5EF4-FFF2-40B4-BE49-F238E27FC236}">
              <a16:creationId xmlns:a16="http://schemas.microsoft.com/office/drawing/2014/main" id="{82E305F9-5EDE-4609-96B8-AA47F17B7836}"/>
            </a:ext>
          </a:extLst>
        </xdr:cNvPr>
        <xdr:cNvPicPr>
          <a:picLocks noChangeAspect="1"/>
        </xdr:cNvPicPr>
      </xdr:nvPicPr>
      <xdr:blipFill rotWithShape="1">
        <a:blip xmlns:r="http://schemas.openxmlformats.org/officeDocument/2006/relationships" r:embed="rId1"/>
        <a:srcRect r="1627"/>
        <a:stretch/>
      </xdr:blipFill>
      <xdr:spPr>
        <a:xfrm>
          <a:off x="0" y="13520058"/>
          <a:ext cx="136071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002F8D6B-D6C5-473C-AE7E-D7917B04EE96}"/>
            </a:ext>
          </a:extLst>
        </xdr:cNvPr>
        <xdr:cNvGrpSpPr/>
      </xdr:nvGrpSpPr>
      <xdr:grpSpPr>
        <a:xfrm>
          <a:off x="0" y="0"/>
          <a:ext cx="13384326" cy="2517321"/>
          <a:chOff x="0" y="0"/>
          <a:chExt cx="12845143" cy="2517321"/>
        </a:xfrm>
      </xdr:grpSpPr>
      <xdr:pic>
        <xdr:nvPicPr>
          <xdr:cNvPr id="6" name="Imagen 5">
            <a:extLst>
              <a:ext uri="{FF2B5EF4-FFF2-40B4-BE49-F238E27FC236}">
                <a16:creationId xmlns:a16="http://schemas.microsoft.com/office/drawing/2014/main" id="{0A5A7947-0399-B6AE-7BEC-C584D2DEC96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CFC5174-0330-6436-68DC-2F67553AD2C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301112</xdr:colOff>
      <xdr:row>18</xdr:row>
      <xdr:rowOff>47094</xdr:rowOff>
    </xdr:from>
    <xdr:ext cx="11094065" cy="52270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E3127C5-F24B-4863-87EC-0F3B65612500}"/>
                </a:ext>
              </a:extLst>
            </xdr:cNvPr>
            <xdr:cNvSpPr txBox="1"/>
          </xdr:nvSpPr>
          <xdr:spPr>
            <a:xfrm>
              <a:off x="1377437"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 </m:t>
                            </m:r>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𝑚𝑎𝑦𝑜𝑟𝑒𝑠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18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ES" sz="900" b="0" i="1">
                                <a:latin typeface="Cambria Math" panose="02040503050406030204" pitchFamily="18" charset="0"/>
                              </a:rPr>
                              <m:t> </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𝑐𝑜𝑡𝑖𝑧𝑎𝑛</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𝑢𝑛</m:t>
                            </m:r>
                            <m:r>
                              <a:rPr lang="es-ES" sz="900" b="0" i="1">
                                <a:latin typeface="Cambria Math" panose="02040503050406030204" pitchFamily="18" charset="0"/>
                              </a:rPr>
                              <m:t> </m:t>
                            </m:r>
                            <m:r>
                              <a:rPr lang="es-ES" sz="900" b="0" i="1">
                                <a:latin typeface="Cambria Math" panose="02040503050406030204" pitchFamily="18" charset="0"/>
                              </a:rPr>
                              <m:t>𝑓𝑜𝑛𝑑𝑜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𝑝𝑒𝑛𝑠𝑖𝑜𝑛𝑒𝑠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AE3127C5-F24B-4863-87EC-0F3B65612500}"/>
                </a:ext>
              </a:extLst>
            </xdr:cNvPr>
            <xdr:cNvSpPr txBox="1"/>
          </xdr:nvSpPr>
          <xdr:spPr>
            <a:xfrm>
              <a:off x="1377437"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𝑚𝑎𝑦𝑜𝑟𝑒𝑠 𝑑𝑒 18 𝑎ñ𝑜𝑠</a:t>
              </a:r>
              <a:r>
                <a:rPr lang="es-CO" sz="900" i="0">
                  <a:latin typeface="Cambria Math" panose="02040503050406030204" pitchFamily="18" charset="0"/>
                </a:rPr>
                <a:t> 𝑞𝑢𝑒 𝑐𝑜𝑡𝑖𝑧𝑎𝑛 𝑎 𝑢𝑛 𝑓𝑜𝑛𝑑𝑜 𝑑𝑒 𝑝𝑒𝑛𝑠𝑖𝑜𝑛𝑒𝑠)/( 𝑇𝑜𝑡𝑎𝑙 𝑑𝑒 𝑚𝑢𝑗𝑒𝑟𝑒𝑠 𝑚𝑎𝑦𝑜𝑟𝑒𝑠 𝑑𝑒 18 𝑎ñ𝑜𝑠</a:t>
              </a:r>
              <a:r>
                <a:rPr lang="es-ES" sz="900" b="0" i="0">
                  <a:latin typeface="Cambria Math" panose="02040503050406030204" pitchFamily="18" charset="0"/>
                </a:rPr>
                <a:t> </a:t>
              </a:r>
              <a:r>
                <a:rPr lang="es-CO" sz="900" b="0" i="0">
                  <a:latin typeface="Cambria Math" panose="02040503050406030204" pitchFamily="18" charset="0"/>
                </a:rPr>
                <a:t>)</a:t>
              </a:r>
              <a:r>
                <a:rPr lang="es-ES" sz="900" b="0" i="0">
                  <a:latin typeface="Cambria Math" panose="02040503050406030204" pitchFamily="18" charset="0"/>
                </a:rPr>
                <a:t>−  (𝑁ú𝑚𝑒𝑟𝑜 𝑑𝑒 ℎ𝑜𝑚𝑏𝑟𝑒𝑠 𝑚𝑎𝑦𝑜𝑟𝑒𝑠 𝑑𝑒 18 𝑎ñ𝑜𝑠 𝑞𝑢𝑒 𝑐𝑜𝑡𝑖𝑧𝑎𝑛 𝑎 𝑢𝑛 𝑓𝑜𝑛𝑑𝑜 𝑑𝑒 𝑝𝑒𝑛𝑠𝑖𝑜𝑛𝑒𝑠)/(𝑇𝑜𝑡𝑎𝑙 𝑑𝑒 ℎ𝑜𝑚𝑏𝑟𝑒𝑠 𝑚𝑎𝑦𝑜𝑟𝑒𝑠 𝑑𝑒 18 𝑎ñ𝑜𝑠 )</a:t>
              </a:r>
              <a:r>
                <a:rPr lang="es-CO" sz="900" b="0" i="0">
                  <a:latin typeface="Cambria Math" panose="02040503050406030204" pitchFamily="18" charset="0"/>
                </a:rPr>
                <a:t>)/(</a:t>
              </a:r>
              <a:r>
                <a:rPr lang="es-CO" sz="900" i="0">
                  <a:latin typeface="Cambria Math" panose="02040503050406030204" pitchFamily="18" charset="0"/>
                </a:rPr>
                <a:t> (𝑁ú𝑚𝑒𝑟𝑜 𝑑𝑒 ℎ𝑜𝑚𝑏𝑟𝑒𝑠 𝑞𝑢𝑒 𝑐𝑜𝑡𝑖𝑧𝑎𝑛 𝑎 𝑢𝑛 𝑓𝑜𝑛𝑑𝑜 𝑑𝑒 𝑝𝑒𝑛𝑠𝑖𝑜𝑛𝑒𝑠)/(𝑇𝑜𝑡𝑎𝑙 𝑑𝑒 ℎ𝑜𝑚𝑏𝑟𝑒𝑠 </a:t>
              </a:r>
              <a:r>
                <a:rPr lang="es-ES" sz="900" b="0" i="0">
                  <a:latin typeface="Cambria Math" panose="02040503050406030204" pitchFamily="18" charset="0"/>
                </a:rPr>
                <a:t>𝑚𝑎𝑦𝑜𝑟𝑒𝑠 𝑑𝑒 18 𝑎ñ𝑜𝑠 </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32658</xdr:rowOff>
    </xdr:from>
    <xdr:to>
      <xdr:col>12</xdr:col>
      <xdr:colOff>805543</xdr:colOff>
      <xdr:row>71</xdr:row>
      <xdr:rowOff>28708</xdr:rowOff>
    </xdr:to>
    <xdr:pic>
      <xdr:nvPicPr>
        <xdr:cNvPr id="4" name="Imagen 3">
          <a:extLst>
            <a:ext uri="{FF2B5EF4-FFF2-40B4-BE49-F238E27FC236}">
              <a16:creationId xmlns:a16="http://schemas.microsoft.com/office/drawing/2014/main" id="{CD66A5F9-E59D-4BD5-9549-BDD7D6A7623E}"/>
            </a:ext>
          </a:extLst>
        </xdr:cNvPr>
        <xdr:cNvPicPr>
          <a:picLocks noChangeAspect="1"/>
        </xdr:cNvPicPr>
      </xdr:nvPicPr>
      <xdr:blipFill rotWithShape="1">
        <a:blip xmlns:r="http://schemas.openxmlformats.org/officeDocument/2006/relationships" r:embed="rId1"/>
        <a:srcRect r="1627"/>
        <a:stretch/>
      </xdr:blipFill>
      <xdr:spPr>
        <a:xfrm>
          <a:off x="0" y="14521544"/>
          <a:ext cx="13487400" cy="1215250"/>
        </a:xfrm>
        <a:prstGeom prst="rect">
          <a:avLst/>
        </a:prstGeom>
      </xdr:spPr>
    </xdr:pic>
    <xdr:clientData/>
  </xdr:twoCellAnchor>
  <xdr:oneCellAnchor>
    <xdr:from>
      <xdr:col>1</xdr:col>
      <xdr:colOff>301112</xdr:colOff>
      <xdr:row>18</xdr:row>
      <xdr:rowOff>47094</xdr:rowOff>
    </xdr:from>
    <xdr:ext cx="11094065" cy="522707"/>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7F0BFAE-C058-4A72-91FB-E34FFEB83081}"/>
                </a:ext>
              </a:extLst>
            </xdr:cNvPr>
            <xdr:cNvSpPr txBox="1"/>
          </xdr:nvSpPr>
          <xdr:spPr>
            <a:xfrm>
              <a:off x="1444112"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 </m:t>
                            </m:r>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𝑚𝑎𝑦𝑜𝑟𝑒𝑠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18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ES" sz="900" b="0" i="1">
                                <a:latin typeface="Cambria Math" panose="02040503050406030204" pitchFamily="18" charset="0"/>
                              </a:rPr>
                              <m:t> </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𝑐𝑜𝑡𝑖𝑧𝑎𝑛</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𝑢𝑛</m:t>
                            </m:r>
                            <m:r>
                              <a:rPr lang="es-ES" sz="900" b="0" i="1">
                                <a:latin typeface="Cambria Math" panose="02040503050406030204" pitchFamily="18" charset="0"/>
                              </a:rPr>
                              <m:t> </m:t>
                            </m:r>
                            <m:r>
                              <a:rPr lang="es-ES" sz="900" b="0" i="1">
                                <a:latin typeface="Cambria Math" panose="02040503050406030204" pitchFamily="18" charset="0"/>
                              </a:rPr>
                              <m:t>𝑓𝑜𝑛𝑑𝑜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𝑝𝑒𝑛𝑠𝑖𝑜𝑛𝑒𝑠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27F0BFAE-C058-4A72-91FB-E34FFEB83081}"/>
                </a:ext>
              </a:extLst>
            </xdr:cNvPr>
            <xdr:cNvSpPr txBox="1"/>
          </xdr:nvSpPr>
          <xdr:spPr>
            <a:xfrm>
              <a:off x="1444112"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𝑚𝑎𝑦𝑜𝑟𝑒𝑠 𝑑𝑒 18 𝑎ñ𝑜𝑠</a:t>
              </a:r>
              <a:r>
                <a:rPr lang="es-CO" sz="900" i="0">
                  <a:latin typeface="Cambria Math" panose="02040503050406030204" pitchFamily="18" charset="0"/>
                </a:rPr>
                <a:t> 𝑞𝑢𝑒 𝑐𝑜𝑡𝑖𝑧𝑎𝑛 𝑎 𝑢𝑛 𝑓𝑜𝑛𝑑𝑜 𝑑𝑒 𝑝𝑒𝑛𝑠𝑖𝑜𝑛𝑒𝑠)/( 𝑇𝑜𝑡𝑎𝑙 𝑑𝑒 𝑚𝑢𝑗𝑒𝑟𝑒𝑠 𝑚𝑎𝑦𝑜𝑟𝑒𝑠 𝑑𝑒 18 𝑎ñ𝑜𝑠</a:t>
              </a:r>
              <a:r>
                <a:rPr lang="es-ES" sz="900" b="0" i="0">
                  <a:latin typeface="Cambria Math" panose="02040503050406030204" pitchFamily="18" charset="0"/>
                </a:rPr>
                <a:t> </a:t>
              </a:r>
              <a:r>
                <a:rPr lang="es-CO" sz="900" b="0" i="0">
                  <a:latin typeface="Cambria Math" panose="02040503050406030204" pitchFamily="18" charset="0"/>
                </a:rPr>
                <a:t>)</a:t>
              </a:r>
              <a:r>
                <a:rPr lang="es-ES" sz="900" b="0" i="0">
                  <a:latin typeface="Cambria Math" panose="02040503050406030204" pitchFamily="18" charset="0"/>
                </a:rPr>
                <a:t>−  (𝑁ú𝑚𝑒𝑟𝑜 𝑑𝑒 ℎ𝑜𝑚𝑏𝑟𝑒𝑠 𝑚𝑎𝑦𝑜𝑟𝑒𝑠 𝑑𝑒 18 𝑎ñ𝑜𝑠 𝑞𝑢𝑒 𝑐𝑜𝑡𝑖𝑧𝑎𝑛 𝑎 𝑢𝑛 𝑓𝑜𝑛𝑑𝑜 𝑑𝑒 𝑝𝑒𝑛𝑠𝑖𝑜𝑛𝑒𝑠)/(𝑇𝑜𝑡𝑎𝑙 𝑑𝑒 ℎ𝑜𝑚𝑏𝑟𝑒𝑠 𝑚𝑎𝑦𝑜𝑟𝑒𝑠 𝑑𝑒 18 𝑎ñ𝑜𝑠 )</a:t>
              </a:r>
              <a:r>
                <a:rPr lang="es-CO" sz="900" b="0" i="0">
                  <a:latin typeface="Cambria Math" panose="02040503050406030204" pitchFamily="18" charset="0"/>
                </a:rPr>
                <a:t>)/(</a:t>
              </a:r>
              <a:r>
                <a:rPr lang="es-CO" sz="900" i="0">
                  <a:latin typeface="Cambria Math" panose="02040503050406030204" pitchFamily="18" charset="0"/>
                </a:rPr>
                <a:t> (𝑁ú𝑚𝑒𝑟𝑜 𝑑𝑒 ℎ𝑜𝑚𝑏𝑟𝑒𝑠 𝑞𝑢𝑒 𝑐𝑜𝑡𝑖𝑧𝑎𝑛 𝑎 𝑢𝑛 𝑓𝑜𝑛𝑑𝑜 𝑑𝑒 𝑝𝑒𝑛𝑠𝑖𝑜𝑛𝑒𝑠)/(𝑇𝑜𝑡𝑎𝑙 𝑑𝑒 ℎ𝑜𝑚𝑏𝑟𝑒𝑠 </a:t>
              </a:r>
              <a:r>
                <a:rPr lang="es-ES" sz="900" b="0" i="0">
                  <a:latin typeface="Cambria Math" panose="02040503050406030204" pitchFamily="18" charset="0"/>
                </a:rPr>
                <a:t>𝑚𝑎𝑦𝑜𝑟𝑒𝑠 𝑑𝑒 18 𝑎ñ𝑜𝑠 </a:t>
              </a:r>
              <a:r>
                <a:rPr lang="es-CO" sz="900" b="0" i="0">
                  <a:latin typeface="Cambria Math" panose="02040503050406030204" pitchFamily="18" charset="0"/>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A57283D4-52D2-4F36-AAAA-8210F5A83A77}"/>
            </a:ext>
          </a:extLst>
        </xdr:cNvPr>
        <xdr:cNvGrpSpPr/>
      </xdr:nvGrpSpPr>
      <xdr:grpSpPr>
        <a:xfrm>
          <a:off x="0" y="0"/>
          <a:ext cx="13384326" cy="2517321"/>
          <a:chOff x="0" y="0"/>
          <a:chExt cx="12845143" cy="2517321"/>
        </a:xfrm>
      </xdr:grpSpPr>
      <xdr:pic>
        <xdr:nvPicPr>
          <xdr:cNvPr id="7" name="Imagen 6">
            <a:extLst>
              <a:ext uri="{FF2B5EF4-FFF2-40B4-BE49-F238E27FC236}">
                <a16:creationId xmlns:a16="http://schemas.microsoft.com/office/drawing/2014/main" id="{BC08A8FE-899E-F863-E9A9-EC8C9DBE5CF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9224D92E-5FBC-4A9D-BAF7-91D4D5F9ABE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08452-7FC2-4F47-8007-581BD72B9C63}">
  <dimension ref="A1:H1003"/>
  <sheetViews>
    <sheetView zoomScale="70" zoomScaleNormal="70" workbookViewId="0">
      <selection activeCell="F21" sqref="F21:I21"/>
    </sheetView>
  </sheetViews>
  <sheetFormatPr baseColWidth="10" defaultColWidth="14.42578125" defaultRowHeight="15" customHeight="1" x14ac:dyDescent="0.25"/>
  <cols>
    <col min="1" max="1" width="11.5703125" style="12" bestFit="1" customWidth="1"/>
    <col min="2" max="2" width="10.7109375" style="12" bestFit="1" customWidth="1"/>
    <col min="3" max="3" width="16.42578125" style="12" bestFit="1" customWidth="1"/>
    <col min="4" max="4" width="41.7109375" style="12" bestFit="1" customWidth="1"/>
    <col min="5" max="5" width="17.42578125" style="12" bestFit="1" customWidth="1"/>
    <col min="6" max="6" width="48.7109375" style="12" bestFit="1" customWidth="1"/>
    <col min="7" max="7" width="18.85546875" style="12" bestFit="1" customWidth="1"/>
    <col min="8" max="8" width="14" style="12" bestFit="1" customWidth="1"/>
    <col min="9" max="30" width="10.85546875" style="12" customWidth="1"/>
    <col min="31" max="16384" width="14.42578125" style="12"/>
  </cols>
  <sheetData>
    <row r="1" spans="1:8" ht="14.25" customHeight="1" x14ac:dyDescent="0.25">
      <c r="A1" s="10" t="s">
        <v>0</v>
      </c>
      <c r="B1" s="10" t="s">
        <v>1</v>
      </c>
      <c r="C1" s="10" t="s">
        <v>2</v>
      </c>
      <c r="D1" s="10" t="s">
        <v>3</v>
      </c>
      <c r="E1" s="11" t="s">
        <v>4</v>
      </c>
      <c r="F1" s="11" t="s">
        <v>5</v>
      </c>
      <c r="G1" s="11" t="s">
        <v>6</v>
      </c>
      <c r="H1" s="10" t="s">
        <v>7</v>
      </c>
    </row>
    <row r="2" spans="1:8" ht="14.25" customHeight="1" x14ac:dyDescent="0.25">
      <c r="A2" s="13" t="s">
        <v>8</v>
      </c>
      <c r="B2" s="13" t="s">
        <v>9</v>
      </c>
      <c r="C2" s="13" t="s">
        <v>10</v>
      </c>
      <c r="D2" s="13" t="s">
        <v>11</v>
      </c>
      <c r="E2" s="13" t="s">
        <v>12</v>
      </c>
      <c r="F2" s="13" t="s">
        <v>13</v>
      </c>
      <c r="G2" s="13" t="s">
        <v>14</v>
      </c>
      <c r="H2" s="13" t="s">
        <v>15</v>
      </c>
    </row>
    <row r="3" spans="1:8" ht="14.25" customHeight="1" x14ac:dyDescent="0.25">
      <c r="A3" s="13" t="s">
        <v>8</v>
      </c>
      <c r="B3" s="13" t="s">
        <v>9</v>
      </c>
      <c r="C3" s="13" t="s">
        <v>10</v>
      </c>
      <c r="D3" s="13" t="s">
        <v>11</v>
      </c>
      <c r="E3" s="13" t="s">
        <v>16</v>
      </c>
      <c r="F3" s="13" t="s">
        <v>17</v>
      </c>
      <c r="G3" s="13" t="s">
        <v>14</v>
      </c>
      <c r="H3" s="13" t="s">
        <v>15</v>
      </c>
    </row>
    <row r="4" spans="1:8" ht="14.25" customHeight="1" x14ac:dyDescent="0.25">
      <c r="A4" s="13" t="s">
        <v>8</v>
      </c>
      <c r="B4" s="13" t="s">
        <v>9</v>
      </c>
      <c r="C4" s="13" t="s">
        <v>10</v>
      </c>
      <c r="D4" s="13" t="s">
        <v>11</v>
      </c>
      <c r="E4" s="13" t="s">
        <v>18</v>
      </c>
      <c r="F4" s="13" t="s">
        <v>19</v>
      </c>
      <c r="G4" s="13" t="s">
        <v>14</v>
      </c>
      <c r="H4" s="13" t="s">
        <v>15</v>
      </c>
    </row>
    <row r="5" spans="1:8" ht="14.25" customHeight="1" x14ac:dyDescent="0.25">
      <c r="A5" s="13" t="s">
        <v>8</v>
      </c>
      <c r="B5" s="13" t="s">
        <v>9</v>
      </c>
      <c r="C5" s="13" t="s">
        <v>10</v>
      </c>
      <c r="D5" s="13" t="s">
        <v>11</v>
      </c>
      <c r="E5" s="13" t="s">
        <v>20</v>
      </c>
      <c r="F5" s="13" t="s">
        <v>21</v>
      </c>
      <c r="G5" s="13" t="s">
        <v>14</v>
      </c>
      <c r="H5" s="13" t="s">
        <v>15</v>
      </c>
    </row>
    <row r="6" spans="1:8" ht="14.25" customHeight="1" x14ac:dyDescent="0.25">
      <c r="A6" s="13" t="s">
        <v>8</v>
      </c>
      <c r="B6" s="13" t="s">
        <v>9</v>
      </c>
      <c r="C6" s="13" t="s">
        <v>10</v>
      </c>
      <c r="D6" s="13" t="s">
        <v>11</v>
      </c>
      <c r="E6" s="13" t="s">
        <v>22</v>
      </c>
      <c r="F6" s="13" t="s">
        <v>23</v>
      </c>
      <c r="G6" s="13" t="s">
        <v>14</v>
      </c>
      <c r="H6" s="13" t="s">
        <v>15</v>
      </c>
    </row>
    <row r="7" spans="1:8" ht="14.25" customHeight="1" x14ac:dyDescent="0.25">
      <c r="A7" s="13" t="s">
        <v>8</v>
      </c>
      <c r="B7" s="13" t="s">
        <v>9</v>
      </c>
      <c r="C7" s="13" t="s">
        <v>24</v>
      </c>
      <c r="D7" s="13" t="s">
        <v>25</v>
      </c>
      <c r="E7" s="13" t="s">
        <v>26</v>
      </c>
      <c r="F7" s="13" t="s">
        <v>27</v>
      </c>
      <c r="G7" s="13" t="s">
        <v>14</v>
      </c>
      <c r="H7" s="13" t="s">
        <v>15</v>
      </c>
    </row>
    <row r="8" spans="1:8" ht="14.25" customHeight="1" x14ac:dyDescent="0.25">
      <c r="A8" s="13" t="s">
        <v>8</v>
      </c>
      <c r="B8" s="13" t="s">
        <v>9</v>
      </c>
      <c r="C8" s="13" t="s">
        <v>24</v>
      </c>
      <c r="D8" s="13" t="s">
        <v>25</v>
      </c>
      <c r="E8" s="13" t="s">
        <v>28</v>
      </c>
      <c r="F8" s="13" t="s">
        <v>29</v>
      </c>
      <c r="G8" s="13" t="s">
        <v>30</v>
      </c>
      <c r="H8" s="13" t="s">
        <v>15</v>
      </c>
    </row>
    <row r="9" spans="1:8" ht="14.25" customHeight="1" x14ac:dyDescent="0.25">
      <c r="A9" s="13" t="s">
        <v>8</v>
      </c>
      <c r="B9" s="13" t="s">
        <v>9</v>
      </c>
      <c r="C9" s="13" t="s">
        <v>24</v>
      </c>
      <c r="D9" s="13" t="s">
        <v>25</v>
      </c>
      <c r="E9" s="13" t="s">
        <v>31</v>
      </c>
      <c r="F9" s="13" t="s">
        <v>32</v>
      </c>
      <c r="G9" s="13" t="s">
        <v>30</v>
      </c>
      <c r="H9" s="13" t="s">
        <v>15</v>
      </c>
    </row>
    <row r="10" spans="1:8" ht="14.25" customHeight="1" x14ac:dyDescent="0.25">
      <c r="A10" s="13" t="s">
        <v>8</v>
      </c>
      <c r="B10" s="13" t="s">
        <v>9</v>
      </c>
      <c r="C10" s="13" t="s">
        <v>24</v>
      </c>
      <c r="D10" s="13" t="s">
        <v>25</v>
      </c>
      <c r="E10" s="13" t="s">
        <v>33</v>
      </c>
      <c r="F10" s="13" t="s">
        <v>34</v>
      </c>
      <c r="G10" s="13" t="s">
        <v>14</v>
      </c>
      <c r="H10" s="13" t="s">
        <v>15</v>
      </c>
    </row>
    <row r="11" spans="1:8" ht="14.25" customHeight="1" x14ac:dyDescent="0.25">
      <c r="A11" s="13" t="s">
        <v>8</v>
      </c>
      <c r="B11" s="13" t="s">
        <v>9</v>
      </c>
      <c r="C11" s="13" t="s">
        <v>35</v>
      </c>
      <c r="D11" s="13" t="s">
        <v>36</v>
      </c>
      <c r="E11" s="13" t="s">
        <v>37</v>
      </c>
      <c r="F11" s="13" t="s">
        <v>38</v>
      </c>
      <c r="G11" s="13" t="s">
        <v>14</v>
      </c>
      <c r="H11" s="13" t="s">
        <v>15</v>
      </c>
    </row>
    <row r="12" spans="1:8" ht="14.25" customHeight="1" x14ac:dyDescent="0.25">
      <c r="A12" s="13" t="s">
        <v>8</v>
      </c>
      <c r="B12" s="13" t="s">
        <v>9</v>
      </c>
      <c r="C12" s="13" t="s">
        <v>35</v>
      </c>
      <c r="D12" s="13" t="s">
        <v>36</v>
      </c>
      <c r="E12" s="13" t="s">
        <v>39</v>
      </c>
      <c r="F12" s="13" t="s">
        <v>40</v>
      </c>
      <c r="G12" s="13" t="s">
        <v>14</v>
      </c>
      <c r="H12" s="13" t="s">
        <v>15</v>
      </c>
    </row>
    <row r="13" spans="1:8" ht="14.25" customHeight="1" x14ac:dyDescent="0.25">
      <c r="A13" s="13" t="s">
        <v>8</v>
      </c>
      <c r="B13" s="13" t="s">
        <v>9</v>
      </c>
      <c r="C13" s="13" t="s">
        <v>41</v>
      </c>
      <c r="D13" s="13" t="s">
        <v>42</v>
      </c>
      <c r="E13" s="13" t="s">
        <v>43</v>
      </c>
      <c r="F13" s="13" t="s">
        <v>44</v>
      </c>
      <c r="G13" s="13" t="s">
        <v>14</v>
      </c>
      <c r="H13" s="13" t="s">
        <v>15</v>
      </c>
    </row>
    <row r="14" spans="1:8" ht="14.25" customHeight="1" x14ac:dyDescent="0.25">
      <c r="A14" s="13" t="s">
        <v>8</v>
      </c>
      <c r="B14" s="13" t="s">
        <v>9</v>
      </c>
      <c r="C14" s="13" t="s">
        <v>41</v>
      </c>
      <c r="D14" s="13" t="s">
        <v>42</v>
      </c>
      <c r="E14" s="13" t="s">
        <v>45</v>
      </c>
      <c r="F14" s="13" t="s">
        <v>46</v>
      </c>
      <c r="G14" s="13" t="s">
        <v>14</v>
      </c>
      <c r="H14" s="13" t="s">
        <v>15</v>
      </c>
    </row>
    <row r="15" spans="1:8" ht="14.25" customHeight="1" x14ac:dyDescent="0.25">
      <c r="A15" s="13" t="s">
        <v>8</v>
      </c>
      <c r="B15" s="13" t="s">
        <v>9</v>
      </c>
      <c r="C15" s="13" t="s">
        <v>41</v>
      </c>
      <c r="D15" s="13" t="s">
        <v>42</v>
      </c>
      <c r="E15" s="13" t="s">
        <v>47</v>
      </c>
      <c r="F15" s="13" t="s">
        <v>48</v>
      </c>
      <c r="G15" s="13" t="s">
        <v>30</v>
      </c>
      <c r="H15" s="13" t="s">
        <v>15</v>
      </c>
    </row>
    <row r="16" spans="1:8" ht="14.25" customHeight="1" x14ac:dyDescent="0.25">
      <c r="A16" s="13" t="s">
        <v>8</v>
      </c>
      <c r="B16" s="13" t="s">
        <v>9</v>
      </c>
      <c r="C16" s="13" t="s">
        <v>49</v>
      </c>
      <c r="D16" s="13" t="s">
        <v>50</v>
      </c>
      <c r="E16" s="13" t="s">
        <v>51</v>
      </c>
      <c r="F16" s="13" t="s">
        <v>52</v>
      </c>
      <c r="G16" s="13" t="s">
        <v>14</v>
      </c>
      <c r="H16" s="13" t="s">
        <v>15</v>
      </c>
    </row>
    <row r="17" spans="1:8" ht="14.25" customHeight="1" x14ac:dyDescent="0.25">
      <c r="A17" s="13" t="s">
        <v>8</v>
      </c>
      <c r="B17" s="13" t="s">
        <v>9</v>
      </c>
      <c r="C17" s="13" t="s">
        <v>49</v>
      </c>
      <c r="D17" s="13" t="s">
        <v>50</v>
      </c>
      <c r="E17" s="13" t="s">
        <v>53</v>
      </c>
      <c r="F17" s="13" t="s">
        <v>54</v>
      </c>
      <c r="G17" s="13" t="s">
        <v>14</v>
      </c>
      <c r="H17" s="13" t="s">
        <v>15</v>
      </c>
    </row>
    <row r="18" spans="1:8" ht="14.25" customHeight="1" x14ac:dyDescent="0.25"/>
    <row r="19" spans="1:8" ht="14.25" customHeight="1" x14ac:dyDescent="0.25"/>
    <row r="20" spans="1:8" ht="14.25" customHeight="1" x14ac:dyDescent="0.25"/>
    <row r="21" spans="1:8" ht="14.25" customHeight="1" x14ac:dyDescent="0.25"/>
    <row r="22" spans="1:8" ht="14.25" customHeight="1" x14ac:dyDescent="0.25"/>
    <row r="23" spans="1:8" ht="14.25" customHeight="1" x14ac:dyDescent="0.25"/>
    <row r="24" spans="1:8" ht="14.25" customHeight="1" x14ac:dyDescent="0.25"/>
    <row r="25" spans="1:8" ht="14.25" customHeight="1" x14ac:dyDescent="0.25"/>
    <row r="26" spans="1:8" ht="14.25" customHeight="1" x14ac:dyDescent="0.25"/>
    <row r="27" spans="1:8" ht="14.25" customHeight="1" x14ac:dyDescent="0.25"/>
    <row r="28" spans="1:8" ht="14.25" customHeight="1" x14ac:dyDescent="0.25"/>
    <row r="29" spans="1:8" ht="14.25" customHeight="1" x14ac:dyDescent="0.25"/>
    <row r="30" spans="1:8" ht="14.25" customHeight="1" x14ac:dyDescent="0.25"/>
    <row r="31" spans="1:8" ht="14.25" customHeight="1" x14ac:dyDescent="0.25"/>
    <row r="32" spans="1: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sheetData>
  <phoneticPr fontId="9"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470EA-FEC7-4098-B411-FCBCE726661B}">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25</v>
      </c>
      <c r="I15" s="28"/>
      <c r="J15" s="28"/>
      <c r="K15" s="28"/>
      <c r="L15" s="28"/>
    </row>
    <row r="16" spans="1:12" s="4" customFormat="1" ht="44.1" customHeight="1" x14ac:dyDescent="0.25">
      <c r="A16" s="2" t="s">
        <v>5</v>
      </c>
      <c r="B16" s="23" t="s">
        <v>34</v>
      </c>
      <c r="C16" s="23"/>
      <c r="D16" s="23"/>
      <c r="E16" s="23"/>
      <c r="F16" s="23"/>
      <c r="G16" s="23"/>
      <c r="H16" s="23"/>
      <c r="I16" s="23"/>
      <c r="J16" s="23"/>
      <c r="K16" s="23"/>
      <c r="L16" s="23"/>
    </row>
    <row r="17" spans="1:14" s="4" customFormat="1" ht="44.1" customHeight="1" x14ac:dyDescent="0.25">
      <c r="A17" s="2" t="s">
        <v>56</v>
      </c>
      <c r="B17" s="23" t="s">
        <v>140</v>
      </c>
      <c r="C17" s="23"/>
      <c r="D17" s="23"/>
      <c r="E17" s="23"/>
      <c r="F17" s="23"/>
      <c r="G17" s="23"/>
      <c r="H17" s="23"/>
      <c r="I17" s="23"/>
      <c r="J17" s="23"/>
      <c r="K17" s="23"/>
      <c r="L17" s="23"/>
    </row>
    <row r="18" spans="1:14" s="4" customFormat="1" ht="44.1" customHeight="1" x14ac:dyDescent="0.25">
      <c r="A18" s="2" t="s">
        <v>58</v>
      </c>
      <c r="B18" s="23" t="s">
        <v>141</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171</v>
      </c>
      <c r="C20" s="23"/>
      <c r="D20" s="23"/>
      <c r="E20" s="23"/>
      <c r="F20" s="23"/>
      <c r="G20" s="23"/>
      <c r="H20" s="23"/>
      <c r="I20" s="23"/>
      <c r="J20" s="23"/>
      <c r="K20" s="23"/>
      <c r="L20" s="23"/>
    </row>
    <row r="21" spans="1:14" s="4" customFormat="1" ht="43.7" customHeight="1" x14ac:dyDescent="0.25">
      <c r="A21" s="16" t="s">
        <v>62</v>
      </c>
      <c r="B21" s="30" t="s">
        <v>134</v>
      </c>
      <c r="C21" s="30"/>
      <c r="D21" s="30"/>
      <c r="E21" s="17" t="s">
        <v>64</v>
      </c>
      <c r="F21" s="31" t="s">
        <v>183</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0.262252647978238</v>
      </c>
      <c r="D24" s="8">
        <v>0.40834113134903599</v>
      </c>
      <c r="E24" s="8">
        <f>(C24-D24)/D24</f>
        <v>-0.35776088215303142</v>
      </c>
      <c r="F24" s="8">
        <f>ABS(E24)</f>
        <v>0.35776088215303142</v>
      </c>
      <c r="G24" s="7">
        <f>RANK(F24,$F$24:$F$56,1)</f>
        <v>23</v>
      </c>
      <c r="H24" s="8">
        <v>0.33146371017777698</v>
      </c>
      <c r="I24" s="8">
        <f>MIN($H$24:$H$56)/H24</f>
        <v>8.5260659938748401E-2</v>
      </c>
      <c r="J24" s="7">
        <f>RANK(I24,$I$24:$I$56,1)</f>
        <v>3</v>
      </c>
      <c r="K24" s="8">
        <f>I24*F24</f>
        <v>3.0502928912636253E-2</v>
      </c>
      <c r="L24" s="7">
        <f>RANK(K24,$K$24:$K$56,1)</f>
        <v>10</v>
      </c>
      <c r="M24" s="18">
        <f>IF(E24&gt;0,1,-1)</f>
        <v>-1</v>
      </c>
      <c r="N24" s="18">
        <f>K24*M24</f>
        <v>-3.0502928912636253E-2</v>
      </c>
    </row>
    <row r="25" spans="1:14" x14ac:dyDescent="0.25">
      <c r="A25" s="7">
        <v>8</v>
      </c>
      <c r="B25" s="7" t="s">
        <v>80</v>
      </c>
      <c r="C25" s="8">
        <v>0.18224335900456901</v>
      </c>
      <c r="D25" s="8">
        <v>0.31358991735618302</v>
      </c>
      <c r="E25" s="8">
        <f t="shared" ref="E25:E56" si="0">(C25-D25)/D25</f>
        <v>-0.41884815512874868</v>
      </c>
      <c r="F25" s="8">
        <f t="shared" ref="F25:F56" si="1">ABS(E25)</f>
        <v>0.41884815512874868</v>
      </c>
      <c r="G25" s="7">
        <f t="shared" ref="G25:G56" si="2">RANK(F25,$F$24:$F$56,1)</f>
        <v>31</v>
      </c>
      <c r="H25" s="8">
        <v>0.245198297207637</v>
      </c>
      <c r="I25" s="8">
        <f t="shared" ref="I25:I56" si="3">MIN($H$24:$H$56)/H25</f>
        <v>0.11525697770882841</v>
      </c>
      <c r="J25" s="7">
        <f t="shared" ref="J25:J56" si="4">RANK(I25,$I$24:$I$56,1)</f>
        <v>11</v>
      </c>
      <c r="K25" s="8">
        <f t="shared" ref="K25:K56" si="5">I25*F25</f>
        <v>4.827517247905809E-2</v>
      </c>
      <c r="L25" s="7">
        <f t="shared" ref="L25:L56" si="6">RANK(K25,$K$24:$K$56,1)</f>
        <v>19</v>
      </c>
      <c r="M25" s="18">
        <f t="shared" ref="M25:M56" si="7">IF(E25&gt;0,1,-1)</f>
        <v>-1</v>
      </c>
      <c r="N25" s="18">
        <f t="shared" ref="N25:N56" si="8">K25*M25</f>
        <v>-4.827517247905809E-2</v>
      </c>
    </row>
    <row r="26" spans="1:14" x14ac:dyDescent="0.25">
      <c r="A26" s="7">
        <v>11</v>
      </c>
      <c r="B26" s="7" t="s">
        <v>81</v>
      </c>
      <c r="C26" s="8">
        <v>0.38222634712273801</v>
      </c>
      <c r="D26" s="8">
        <v>0.49069464389664402</v>
      </c>
      <c r="E26" s="8">
        <f t="shared" si="0"/>
        <v>-0.22105050080137598</v>
      </c>
      <c r="F26" s="8">
        <f t="shared" si="1"/>
        <v>0.22105050080137598</v>
      </c>
      <c r="G26" s="7">
        <f t="shared" si="2"/>
        <v>13</v>
      </c>
      <c r="H26" s="8">
        <v>0.43325140086985697</v>
      </c>
      <c r="I26" s="8">
        <f t="shared" si="3"/>
        <v>6.5229597916505011E-2</v>
      </c>
      <c r="J26" s="7">
        <f t="shared" si="4"/>
        <v>1</v>
      </c>
      <c r="K26" s="8">
        <f t="shared" si="5"/>
        <v>1.4419035286515823E-2</v>
      </c>
      <c r="L26" s="7">
        <f t="shared" si="6"/>
        <v>5</v>
      </c>
      <c r="M26" s="18">
        <f t="shared" si="7"/>
        <v>-1</v>
      </c>
      <c r="N26" s="18">
        <f t="shared" si="8"/>
        <v>-1.4419035286515823E-2</v>
      </c>
    </row>
    <row r="27" spans="1:14" x14ac:dyDescent="0.25">
      <c r="A27" s="7">
        <v>13</v>
      </c>
      <c r="B27" s="7" t="s">
        <v>82</v>
      </c>
      <c r="C27" s="8">
        <v>0.13257758726167099</v>
      </c>
      <c r="D27" s="8">
        <v>0.19708638725449401</v>
      </c>
      <c r="E27" s="8">
        <f t="shared" si="0"/>
        <v>-0.32731230650407123</v>
      </c>
      <c r="F27" s="8">
        <f t="shared" si="1"/>
        <v>0.32731230650407123</v>
      </c>
      <c r="G27" s="7">
        <f t="shared" si="2"/>
        <v>20</v>
      </c>
      <c r="H27" s="8">
        <v>0.16412822109698499</v>
      </c>
      <c r="I27" s="8">
        <f t="shared" si="3"/>
        <v>0.1721874183892099</v>
      </c>
      <c r="J27" s="7">
        <f t="shared" si="4"/>
        <v>14</v>
      </c>
      <c r="K27" s="8">
        <f t="shared" si="5"/>
        <v>5.6359061063953816E-2</v>
      </c>
      <c r="L27" s="7">
        <f t="shared" si="6"/>
        <v>23</v>
      </c>
      <c r="M27" s="18">
        <f t="shared" si="7"/>
        <v>-1</v>
      </c>
      <c r="N27" s="18">
        <f t="shared" si="8"/>
        <v>-5.6359061063953816E-2</v>
      </c>
    </row>
    <row r="28" spans="1:14" x14ac:dyDescent="0.25">
      <c r="A28" s="7">
        <v>15</v>
      </c>
      <c r="B28" s="7" t="s">
        <v>83</v>
      </c>
      <c r="C28" s="8">
        <v>0.153281392778746</v>
      </c>
      <c r="D28" s="8">
        <v>0.27543724793747498</v>
      </c>
      <c r="E28" s="8">
        <f t="shared" si="0"/>
        <v>-0.44349795125188984</v>
      </c>
      <c r="F28" s="8">
        <f t="shared" si="1"/>
        <v>0.44349795125188984</v>
      </c>
      <c r="G28" s="7">
        <f t="shared" si="2"/>
        <v>32</v>
      </c>
      <c r="H28" s="8">
        <v>0.21261062332252401</v>
      </c>
      <c r="I28" s="8">
        <f t="shared" si="3"/>
        <v>0.13292287202710695</v>
      </c>
      <c r="J28" s="7">
        <f t="shared" si="4"/>
        <v>12</v>
      </c>
      <c r="K28" s="8">
        <f t="shared" si="5"/>
        <v>5.8951021418539071E-2</v>
      </c>
      <c r="L28" s="7">
        <f t="shared" si="6"/>
        <v>25</v>
      </c>
      <c r="M28" s="18">
        <f t="shared" si="7"/>
        <v>-1</v>
      </c>
      <c r="N28" s="18">
        <f t="shared" si="8"/>
        <v>-5.8951021418539071E-2</v>
      </c>
    </row>
    <row r="29" spans="1:14" x14ac:dyDescent="0.25">
      <c r="A29" s="7">
        <v>17</v>
      </c>
      <c r="B29" s="7" t="s">
        <v>84</v>
      </c>
      <c r="C29" s="8">
        <v>0.210568340840949</v>
      </c>
      <c r="D29" s="8">
        <v>0.35672288388199103</v>
      </c>
      <c r="E29" s="8">
        <f t="shared" si="0"/>
        <v>-0.40971451410835763</v>
      </c>
      <c r="F29" s="8">
        <f t="shared" si="1"/>
        <v>0.40971451410835763</v>
      </c>
      <c r="G29" s="7">
        <f t="shared" si="2"/>
        <v>29</v>
      </c>
      <c r="H29" s="8">
        <v>0.280014301120381</v>
      </c>
      <c r="I29" s="8">
        <f t="shared" si="3"/>
        <v>0.10092632612844188</v>
      </c>
      <c r="J29" s="7">
        <f t="shared" si="4"/>
        <v>7</v>
      </c>
      <c r="K29" s="8">
        <f t="shared" si="5"/>
        <v>4.1350980670456207E-2</v>
      </c>
      <c r="L29" s="7">
        <f t="shared" si="6"/>
        <v>14</v>
      </c>
      <c r="M29" s="18">
        <f t="shared" si="7"/>
        <v>-1</v>
      </c>
      <c r="N29" s="18">
        <f t="shared" si="8"/>
        <v>-4.1350980670456207E-2</v>
      </c>
    </row>
    <row r="30" spans="1:14" x14ac:dyDescent="0.25">
      <c r="A30" s="7">
        <v>18</v>
      </c>
      <c r="B30" s="7" t="s">
        <v>85</v>
      </c>
      <c r="C30" s="8">
        <v>9.8092888365806805E-2</v>
      </c>
      <c r="D30" s="8">
        <v>0.143154359357339</v>
      </c>
      <c r="E30" s="8">
        <f t="shared" si="0"/>
        <v>-0.31477540183775099</v>
      </c>
      <c r="F30" s="8">
        <f t="shared" si="1"/>
        <v>0.31477540183775099</v>
      </c>
      <c r="G30" s="7">
        <f t="shared" si="2"/>
        <v>19</v>
      </c>
      <c r="H30" s="8">
        <v>0.12054946280778001</v>
      </c>
      <c r="I30" s="8">
        <f t="shared" si="3"/>
        <v>0.23443335222958298</v>
      </c>
      <c r="J30" s="7">
        <f t="shared" si="4"/>
        <v>20</v>
      </c>
      <c r="K30" s="8">
        <f t="shared" si="5"/>
        <v>7.3793852652237993E-2</v>
      </c>
      <c r="L30" s="7">
        <f t="shared" si="6"/>
        <v>28</v>
      </c>
      <c r="M30" s="18">
        <f t="shared" si="7"/>
        <v>-1</v>
      </c>
      <c r="N30" s="18">
        <f t="shared" si="8"/>
        <v>-7.3793852652237993E-2</v>
      </c>
    </row>
    <row r="31" spans="1:14" x14ac:dyDescent="0.25">
      <c r="A31" s="7">
        <v>19</v>
      </c>
      <c r="B31" s="7" t="s">
        <v>86</v>
      </c>
      <c r="C31" s="8">
        <v>0.100855640804772</v>
      </c>
      <c r="D31" s="8">
        <v>0.15209099408971399</v>
      </c>
      <c r="E31" s="8">
        <f t="shared" si="0"/>
        <v>-0.33687302520174056</v>
      </c>
      <c r="F31" s="8">
        <f t="shared" si="1"/>
        <v>0.33687302520174056</v>
      </c>
      <c r="G31" s="7">
        <f t="shared" si="2"/>
        <v>21</v>
      </c>
      <c r="H31" s="8">
        <v>0.12583128937635599</v>
      </c>
      <c r="I31" s="8">
        <f t="shared" si="3"/>
        <v>0.224592903844261</v>
      </c>
      <c r="J31" s="7">
        <f t="shared" si="4"/>
        <v>19</v>
      </c>
      <c r="K31" s="8">
        <f t="shared" si="5"/>
        <v>7.5659290956859832E-2</v>
      </c>
      <c r="L31" s="7">
        <f t="shared" si="6"/>
        <v>30</v>
      </c>
      <c r="M31" s="18">
        <f t="shared" si="7"/>
        <v>-1</v>
      </c>
      <c r="N31" s="18">
        <f t="shared" si="8"/>
        <v>-7.5659290956859832E-2</v>
      </c>
    </row>
    <row r="32" spans="1:14" x14ac:dyDescent="0.25">
      <c r="A32" s="7">
        <v>20</v>
      </c>
      <c r="B32" s="7" t="s">
        <v>87</v>
      </c>
      <c r="C32" s="8">
        <v>0.11605462887116701</v>
      </c>
      <c r="D32" s="8">
        <v>0.19429941072128101</v>
      </c>
      <c r="E32" s="8">
        <f t="shared" si="0"/>
        <v>-0.40270210578432852</v>
      </c>
      <c r="F32" s="8">
        <f t="shared" si="1"/>
        <v>0.40270210578432852</v>
      </c>
      <c r="G32" s="7">
        <f t="shared" si="2"/>
        <v>28</v>
      </c>
      <c r="H32" s="8">
        <v>0.15412176288915599</v>
      </c>
      <c r="I32" s="8">
        <f t="shared" si="3"/>
        <v>0.18336680132466698</v>
      </c>
      <c r="J32" s="7">
        <f t="shared" si="4"/>
        <v>16</v>
      </c>
      <c r="K32" s="8">
        <f t="shared" si="5"/>
        <v>7.3842197024379996E-2</v>
      </c>
      <c r="L32" s="7">
        <f t="shared" si="6"/>
        <v>29</v>
      </c>
      <c r="M32" s="18">
        <f t="shared" si="7"/>
        <v>-1</v>
      </c>
      <c r="N32" s="18">
        <f t="shared" si="8"/>
        <v>-7.3842197024379996E-2</v>
      </c>
    </row>
    <row r="33" spans="1:14" x14ac:dyDescent="0.25">
      <c r="A33" s="7">
        <v>23</v>
      </c>
      <c r="B33" s="7" t="s">
        <v>88</v>
      </c>
      <c r="C33" s="8">
        <v>0.10238268841831701</v>
      </c>
      <c r="D33" s="8">
        <v>0.13764093509570699</v>
      </c>
      <c r="E33" s="8">
        <f t="shared" si="0"/>
        <v>-0.25616105160048197</v>
      </c>
      <c r="F33" s="8">
        <f t="shared" si="1"/>
        <v>0.25616105160048197</v>
      </c>
      <c r="G33" s="7">
        <f t="shared" si="2"/>
        <v>16</v>
      </c>
      <c r="H33" s="8">
        <v>0.11967562787307399</v>
      </c>
      <c r="I33" s="8">
        <f t="shared" si="3"/>
        <v>0.23614511306743471</v>
      </c>
      <c r="J33" s="7">
        <f t="shared" si="4"/>
        <v>21</v>
      </c>
      <c r="K33" s="8">
        <f t="shared" si="5"/>
        <v>6.0491180493668792E-2</v>
      </c>
      <c r="L33" s="7">
        <f t="shared" si="6"/>
        <v>26</v>
      </c>
      <c r="M33" s="18">
        <f t="shared" si="7"/>
        <v>-1</v>
      </c>
      <c r="N33" s="18">
        <f t="shared" si="8"/>
        <v>-6.0491180493668792E-2</v>
      </c>
    </row>
    <row r="34" spans="1:14" x14ac:dyDescent="0.25">
      <c r="A34" s="7">
        <v>25</v>
      </c>
      <c r="B34" s="7" t="s">
        <v>89</v>
      </c>
      <c r="C34" s="8">
        <v>0.29364649633468798</v>
      </c>
      <c r="D34" s="8">
        <v>0.41167560361471101</v>
      </c>
      <c r="E34" s="8">
        <f t="shared" si="0"/>
        <v>-0.28670415794297827</v>
      </c>
      <c r="F34" s="8">
        <f t="shared" si="1"/>
        <v>0.28670415794297827</v>
      </c>
      <c r="G34" s="7">
        <f t="shared" si="2"/>
        <v>18</v>
      </c>
      <c r="H34" s="8">
        <v>0.35117379816604899</v>
      </c>
      <c r="I34" s="8">
        <f t="shared" si="3"/>
        <v>8.0475294065477113E-2</v>
      </c>
      <c r="J34" s="7">
        <f t="shared" si="4"/>
        <v>2</v>
      </c>
      <c r="K34" s="8">
        <f t="shared" si="5"/>
        <v>2.3072601420256172E-2</v>
      </c>
      <c r="L34" s="7">
        <f t="shared" si="6"/>
        <v>8</v>
      </c>
      <c r="M34" s="18">
        <f t="shared" si="7"/>
        <v>-1</v>
      </c>
      <c r="N34" s="18">
        <f t="shared" si="8"/>
        <v>-2.3072601420256172E-2</v>
      </c>
    </row>
    <row r="35" spans="1:14" x14ac:dyDescent="0.25">
      <c r="A35" s="7">
        <v>27</v>
      </c>
      <c r="B35" s="7" t="s">
        <v>90</v>
      </c>
      <c r="C35" s="8">
        <v>7.0163184733457604E-2</v>
      </c>
      <c r="D35" s="8">
        <v>7.3404237048310797E-2</v>
      </c>
      <c r="E35" s="8">
        <f t="shared" si="0"/>
        <v>-4.4153477308402564E-2</v>
      </c>
      <c r="F35" s="8">
        <f t="shared" si="1"/>
        <v>4.4153477308402564E-2</v>
      </c>
      <c r="G35" s="7">
        <f t="shared" si="2"/>
        <v>5</v>
      </c>
      <c r="H35" s="8">
        <v>7.1732714952468399E-2</v>
      </c>
      <c r="I35" s="8">
        <f t="shared" si="3"/>
        <v>0.39397386107900012</v>
      </c>
      <c r="J35" s="7">
        <f t="shared" si="4"/>
        <v>30</v>
      </c>
      <c r="K35" s="8">
        <f t="shared" si="5"/>
        <v>1.7395315935255375E-2</v>
      </c>
      <c r="L35" s="7">
        <f t="shared" si="6"/>
        <v>7</v>
      </c>
      <c r="M35" s="18">
        <f t="shared" si="7"/>
        <v>-1</v>
      </c>
      <c r="N35" s="18">
        <f t="shared" si="8"/>
        <v>-1.7395315935255375E-2</v>
      </c>
    </row>
    <row r="36" spans="1:14" x14ac:dyDescent="0.25">
      <c r="A36" s="7">
        <v>41</v>
      </c>
      <c r="B36" s="7" t="s">
        <v>91</v>
      </c>
      <c r="C36" s="8">
        <v>0.127749956215719</v>
      </c>
      <c r="D36" s="8">
        <v>0.17182576329612401</v>
      </c>
      <c r="E36" s="8">
        <f t="shared" si="0"/>
        <v>-0.25651454260933443</v>
      </c>
      <c r="F36" s="8">
        <f t="shared" si="1"/>
        <v>0.25651454260933443</v>
      </c>
      <c r="G36" s="7">
        <f t="shared" si="2"/>
        <v>17</v>
      </c>
      <c r="H36" s="8">
        <v>0.14938615461053001</v>
      </c>
      <c r="I36" s="8">
        <f t="shared" si="3"/>
        <v>0.18917961138489095</v>
      </c>
      <c r="J36" s="7">
        <f t="shared" si="4"/>
        <v>17</v>
      </c>
      <c r="K36" s="8">
        <f t="shared" si="5"/>
        <v>4.8527321485406935E-2</v>
      </c>
      <c r="L36" s="7">
        <f t="shared" si="6"/>
        <v>20</v>
      </c>
      <c r="M36" s="18">
        <f t="shared" si="7"/>
        <v>-1</v>
      </c>
      <c r="N36" s="18">
        <f t="shared" si="8"/>
        <v>-4.8527321485406935E-2</v>
      </c>
    </row>
    <row r="37" spans="1:14" x14ac:dyDescent="0.25">
      <c r="A37" s="7">
        <v>44</v>
      </c>
      <c r="B37" s="7" t="s">
        <v>92</v>
      </c>
      <c r="C37" s="8">
        <v>9.7081668042814706E-2</v>
      </c>
      <c r="D37" s="8">
        <v>0.10139936400015701</v>
      </c>
      <c r="E37" s="8">
        <f t="shared" si="0"/>
        <v>-4.2581095058304444E-2</v>
      </c>
      <c r="F37" s="8">
        <f t="shared" si="1"/>
        <v>4.2581095058304444E-2</v>
      </c>
      <c r="G37" s="7">
        <f t="shared" si="2"/>
        <v>3</v>
      </c>
      <c r="H37" s="8">
        <v>9.9149707224559305E-2</v>
      </c>
      <c r="I37" s="8">
        <f t="shared" si="3"/>
        <v>0.28503175114271156</v>
      </c>
      <c r="J37" s="7">
        <f t="shared" si="4"/>
        <v>27</v>
      </c>
      <c r="K37" s="8">
        <f t="shared" si="5"/>
        <v>1.2136964090042777E-2</v>
      </c>
      <c r="L37" s="7">
        <f t="shared" si="6"/>
        <v>4</v>
      </c>
      <c r="M37" s="18">
        <f t="shared" si="7"/>
        <v>-1</v>
      </c>
      <c r="N37" s="18">
        <f t="shared" si="8"/>
        <v>-1.2136964090042777E-2</v>
      </c>
    </row>
    <row r="38" spans="1:14" x14ac:dyDescent="0.25">
      <c r="A38" s="7">
        <v>47</v>
      </c>
      <c r="B38" s="7" t="s">
        <v>93</v>
      </c>
      <c r="C38" s="8">
        <v>9.9941324378259103E-2</v>
      </c>
      <c r="D38" s="8">
        <v>0.180218637110302</v>
      </c>
      <c r="E38" s="8">
        <f t="shared" si="0"/>
        <v>-0.44544401189156446</v>
      </c>
      <c r="F38" s="8">
        <f t="shared" si="1"/>
        <v>0.44544401189156446</v>
      </c>
      <c r="G38" s="7">
        <f t="shared" si="2"/>
        <v>33</v>
      </c>
      <c r="H38" s="8">
        <v>0.139561598054603</v>
      </c>
      <c r="I38" s="8">
        <f t="shared" si="3"/>
        <v>0.20249706989200822</v>
      </c>
      <c r="J38" s="7">
        <f t="shared" si="4"/>
        <v>18</v>
      </c>
      <c r="K38" s="8">
        <f t="shared" si="5"/>
        <v>9.0201107208982667E-2</v>
      </c>
      <c r="L38" s="7">
        <f t="shared" si="6"/>
        <v>31</v>
      </c>
      <c r="M38" s="18">
        <f t="shared" si="7"/>
        <v>-1</v>
      </c>
      <c r="N38" s="18">
        <f t="shared" si="8"/>
        <v>-9.0201107208982667E-2</v>
      </c>
    </row>
    <row r="39" spans="1:14" x14ac:dyDescent="0.25">
      <c r="A39" s="7">
        <v>50</v>
      </c>
      <c r="B39" s="7" t="s">
        <v>94</v>
      </c>
      <c r="C39" s="8">
        <v>0.18786558168238701</v>
      </c>
      <c r="D39" s="8">
        <v>0.31196465012827701</v>
      </c>
      <c r="E39" s="8">
        <f t="shared" si="0"/>
        <v>-0.39779849542203449</v>
      </c>
      <c r="F39" s="8">
        <f t="shared" si="1"/>
        <v>0.39779849542203449</v>
      </c>
      <c r="G39" s="7">
        <f t="shared" si="2"/>
        <v>27</v>
      </c>
      <c r="H39" s="8">
        <v>0.24977507391466999</v>
      </c>
      <c r="I39" s="8">
        <f t="shared" si="3"/>
        <v>0.11314505579991528</v>
      </c>
      <c r="J39" s="7">
        <f t="shared" si="4"/>
        <v>10</v>
      </c>
      <c r="K39" s="8">
        <f t="shared" si="5"/>
        <v>4.5008932961648436E-2</v>
      </c>
      <c r="L39" s="7">
        <f t="shared" si="6"/>
        <v>17</v>
      </c>
      <c r="M39" s="18">
        <f t="shared" si="7"/>
        <v>-1</v>
      </c>
      <c r="N39" s="18">
        <f t="shared" si="8"/>
        <v>-4.5008932961648436E-2</v>
      </c>
    </row>
    <row r="40" spans="1:14" x14ac:dyDescent="0.25">
      <c r="A40" s="7">
        <v>52</v>
      </c>
      <c r="B40" s="7" t="s">
        <v>95</v>
      </c>
      <c r="C40" s="8">
        <v>9.5240221031821504E-2</v>
      </c>
      <c r="D40" s="8">
        <v>0.121002900994736</v>
      </c>
      <c r="E40" s="8">
        <f t="shared" si="0"/>
        <v>-0.21290960589478142</v>
      </c>
      <c r="F40" s="8">
        <f t="shared" si="1"/>
        <v>0.21290960589478142</v>
      </c>
      <c r="G40" s="7">
        <f t="shared" si="2"/>
        <v>12</v>
      </c>
      <c r="H40" s="8">
        <v>0.107582149764022</v>
      </c>
      <c r="I40" s="8">
        <f t="shared" si="3"/>
        <v>0.26269055542664366</v>
      </c>
      <c r="J40" s="7">
        <f t="shared" si="4"/>
        <v>26</v>
      </c>
      <c r="K40" s="8">
        <f t="shared" si="5"/>
        <v>5.5929342628167934E-2</v>
      </c>
      <c r="L40" s="7">
        <f t="shared" si="6"/>
        <v>22</v>
      </c>
      <c r="M40" s="18">
        <f t="shared" si="7"/>
        <v>-1</v>
      </c>
      <c r="N40" s="18">
        <f t="shared" si="8"/>
        <v>-5.5929342628167934E-2</v>
      </c>
    </row>
    <row r="41" spans="1:14" x14ac:dyDescent="0.25">
      <c r="A41" s="7">
        <v>54</v>
      </c>
      <c r="B41" s="7" t="s">
        <v>96</v>
      </c>
      <c r="C41" s="8">
        <v>0.13812127161864901</v>
      </c>
      <c r="D41" s="8">
        <v>0.18467146106990701</v>
      </c>
      <c r="E41" s="8">
        <f t="shared" si="0"/>
        <v>-0.25207029381565632</v>
      </c>
      <c r="F41" s="8">
        <f t="shared" si="1"/>
        <v>0.25207029381565632</v>
      </c>
      <c r="G41" s="7">
        <f t="shared" si="2"/>
        <v>15</v>
      </c>
      <c r="H41" s="8">
        <v>0.16069691903298</v>
      </c>
      <c r="I41" s="8">
        <f t="shared" si="3"/>
        <v>0.17586407284948197</v>
      </c>
      <c r="J41" s="7">
        <f t="shared" si="4"/>
        <v>15</v>
      </c>
      <c r="K41" s="8">
        <f t="shared" si="5"/>
        <v>4.4330108514786908E-2</v>
      </c>
      <c r="L41" s="7">
        <f t="shared" si="6"/>
        <v>15</v>
      </c>
      <c r="M41" s="18">
        <f t="shared" si="7"/>
        <v>-1</v>
      </c>
      <c r="N41" s="18">
        <f t="shared" si="8"/>
        <v>-4.4330108514786908E-2</v>
      </c>
    </row>
    <row r="42" spans="1:14" x14ac:dyDescent="0.25">
      <c r="A42" s="7">
        <v>63</v>
      </c>
      <c r="B42" s="7" t="s">
        <v>97</v>
      </c>
      <c r="C42" s="8">
        <v>0.191840393009863</v>
      </c>
      <c r="D42" s="8">
        <v>0.32974400789444103</v>
      </c>
      <c r="E42" s="8">
        <f t="shared" si="0"/>
        <v>-0.41821416487642221</v>
      </c>
      <c r="F42" s="8">
        <f t="shared" si="1"/>
        <v>0.41821416487642221</v>
      </c>
      <c r="G42" s="7">
        <f t="shared" si="2"/>
        <v>30</v>
      </c>
      <c r="H42" s="8">
        <v>0.25709704779326897</v>
      </c>
      <c r="I42" s="8">
        <f t="shared" si="3"/>
        <v>0.10992275064250347</v>
      </c>
      <c r="J42" s="7">
        <f t="shared" si="4"/>
        <v>9</v>
      </c>
      <c r="K42" s="8">
        <f t="shared" si="5"/>
        <v>4.5971251360873794E-2</v>
      </c>
      <c r="L42" s="7">
        <f t="shared" si="6"/>
        <v>18</v>
      </c>
      <c r="M42" s="18">
        <f t="shared" si="7"/>
        <v>-1</v>
      </c>
      <c r="N42" s="18">
        <f t="shared" si="8"/>
        <v>-4.5971251360873794E-2</v>
      </c>
    </row>
    <row r="43" spans="1:14" x14ac:dyDescent="0.25">
      <c r="A43" s="7">
        <v>66</v>
      </c>
      <c r="B43" s="7" t="s">
        <v>98</v>
      </c>
      <c r="C43" s="8">
        <v>0.24004321746663901</v>
      </c>
      <c r="D43" s="8">
        <v>0.392145439203755</v>
      </c>
      <c r="E43" s="8">
        <f t="shared" si="0"/>
        <v>-0.38787196415176245</v>
      </c>
      <c r="F43" s="8">
        <f t="shared" si="1"/>
        <v>0.38787196415176245</v>
      </c>
      <c r="G43" s="7">
        <f t="shared" si="2"/>
        <v>25</v>
      </c>
      <c r="H43" s="8">
        <v>0.31102853145289699</v>
      </c>
      <c r="I43" s="8">
        <f t="shared" si="3"/>
        <v>9.0862450925288177E-2</v>
      </c>
      <c r="J43" s="7">
        <f t="shared" si="4"/>
        <v>5</v>
      </c>
      <c r="K43" s="8">
        <f t="shared" si="5"/>
        <v>3.5242997308034651E-2</v>
      </c>
      <c r="L43" s="7">
        <f t="shared" si="6"/>
        <v>11</v>
      </c>
      <c r="M43" s="18">
        <f t="shared" si="7"/>
        <v>-1</v>
      </c>
      <c r="N43" s="18">
        <f t="shared" si="8"/>
        <v>-3.5242997308034651E-2</v>
      </c>
    </row>
    <row r="44" spans="1:14" x14ac:dyDescent="0.25">
      <c r="A44" s="7">
        <v>68</v>
      </c>
      <c r="B44" s="7" t="s">
        <v>99</v>
      </c>
      <c r="C44" s="8">
        <v>0.214780401228854</v>
      </c>
      <c r="D44" s="8">
        <v>0.32931739608453497</v>
      </c>
      <c r="E44" s="8">
        <f t="shared" si="0"/>
        <v>-0.34780122829065369</v>
      </c>
      <c r="F44" s="8">
        <f t="shared" si="1"/>
        <v>0.34780122829065369</v>
      </c>
      <c r="G44" s="7">
        <f t="shared" si="2"/>
        <v>22</v>
      </c>
      <c r="H44" s="8">
        <v>0.26995976638445102</v>
      </c>
      <c r="I44" s="8">
        <f t="shared" si="3"/>
        <v>0.10468528349241842</v>
      </c>
      <c r="J44" s="7">
        <f t="shared" si="4"/>
        <v>8</v>
      </c>
      <c r="K44" s="8">
        <f t="shared" si="5"/>
        <v>3.6409670182618419E-2</v>
      </c>
      <c r="L44" s="7">
        <f t="shared" si="6"/>
        <v>12</v>
      </c>
      <c r="M44" s="18">
        <f t="shared" si="7"/>
        <v>-1</v>
      </c>
      <c r="N44" s="18">
        <f t="shared" si="8"/>
        <v>-3.6409670182618419E-2</v>
      </c>
    </row>
    <row r="45" spans="1:14" x14ac:dyDescent="0.25">
      <c r="A45" s="7">
        <v>70</v>
      </c>
      <c r="B45" s="7" t="s">
        <v>100</v>
      </c>
      <c r="C45" s="8">
        <v>8.6810490470123999E-2</v>
      </c>
      <c r="D45" s="8">
        <v>0.104768136873651</v>
      </c>
      <c r="E45" s="8">
        <f t="shared" si="0"/>
        <v>-0.17140370096667543</v>
      </c>
      <c r="F45" s="8">
        <f t="shared" si="1"/>
        <v>0.17140370096667543</v>
      </c>
      <c r="G45" s="7">
        <f t="shared" si="2"/>
        <v>10</v>
      </c>
      <c r="H45" s="8">
        <v>9.5739786052198003E-2</v>
      </c>
      <c r="I45" s="8">
        <f t="shared" si="3"/>
        <v>0.29518359963845447</v>
      </c>
      <c r="J45" s="7">
        <f t="shared" si="4"/>
        <v>28</v>
      </c>
      <c r="K45" s="8">
        <f t="shared" si="5"/>
        <v>5.0595561442696488E-2</v>
      </c>
      <c r="L45" s="7">
        <f t="shared" si="6"/>
        <v>21</v>
      </c>
      <c r="M45" s="18">
        <f t="shared" si="7"/>
        <v>-1</v>
      </c>
      <c r="N45" s="18">
        <f t="shared" si="8"/>
        <v>-5.0595561442696488E-2</v>
      </c>
    </row>
    <row r="46" spans="1:14" x14ac:dyDescent="0.25">
      <c r="A46" s="7">
        <v>73</v>
      </c>
      <c r="B46" s="7" t="s">
        <v>101</v>
      </c>
      <c r="C46" s="8">
        <v>0.14042844110783001</v>
      </c>
      <c r="D46" s="8">
        <v>0.225664714505868</v>
      </c>
      <c r="E46" s="8">
        <f t="shared" si="0"/>
        <v>-0.37771201219773143</v>
      </c>
      <c r="F46" s="8">
        <f t="shared" si="1"/>
        <v>0.37771201219773143</v>
      </c>
      <c r="G46" s="7">
        <f t="shared" si="2"/>
        <v>24</v>
      </c>
      <c r="H46" s="8">
        <v>0.182003553167433</v>
      </c>
      <c r="I46" s="8">
        <f t="shared" si="3"/>
        <v>0.15527617007292679</v>
      </c>
      <c r="J46" s="7">
        <f t="shared" si="4"/>
        <v>13</v>
      </c>
      <c r="K46" s="8">
        <f t="shared" si="5"/>
        <v>5.8649674644602343E-2</v>
      </c>
      <c r="L46" s="7">
        <f t="shared" si="6"/>
        <v>24</v>
      </c>
      <c r="M46" s="18">
        <f t="shared" si="7"/>
        <v>-1</v>
      </c>
      <c r="N46" s="18">
        <f t="shared" si="8"/>
        <v>-5.8649674644602343E-2</v>
      </c>
    </row>
    <row r="47" spans="1:14" x14ac:dyDescent="0.25">
      <c r="A47" s="7">
        <v>76</v>
      </c>
      <c r="B47" s="7" t="s">
        <v>102</v>
      </c>
      <c r="C47" s="8">
        <v>0.22410167723184399</v>
      </c>
      <c r="D47" s="8">
        <v>0.370864177093497</v>
      </c>
      <c r="E47" s="8">
        <f t="shared" si="0"/>
        <v>-0.39573112995665077</v>
      </c>
      <c r="F47" s="8">
        <f t="shared" si="1"/>
        <v>0.39573112995665077</v>
      </c>
      <c r="G47" s="7">
        <f t="shared" si="2"/>
        <v>26</v>
      </c>
      <c r="H47" s="8">
        <v>0.291968875495766</v>
      </c>
      <c r="I47" s="8">
        <f t="shared" si="3"/>
        <v>9.6793929241656876E-2</v>
      </c>
      <c r="J47" s="7">
        <f t="shared" si="4"/>
        <v>6</v>
      </c>
      <c r="K47" s="8">
        <f t="shared" si="5"/>
        <v>3.8304370991744975E-2</v>
      </c>
      <c r="L47" s="7">
        <f t="shared" si="6"/>
        <v>13</v>
      </c>
      <c r="M47" s="18">
        <f t="shared" si="7"/>
        <v>-1</v>
      </c>
      <c r="N47" s="18">
        <f t="shared" si="8"/>
        <v>-3.8304370991744975E-2</v>
      </c>
    </row>
    <row r="48" spans="1:14" x14ac:dyDescent="0.25">
      <c r="A48" s="7">
        <v>81</v>
      </c>
      <c r="B48" s="7" t="s">
        <v>103</v>
      </c>
      <c r="C48" s="8">
        <v>5.0348639377141097E-2</v>
      </c>
      <c r="D48" s="8">
        <v>5.7811878195696297E-2</v>
      </c>
      <c r="E48" s="8">
        <f t="shared" si="0"/>
        <v>-0.12909524913360776</v>
      </c>
      <c r="F48" s="8">
        <f t="shared" si="1"/>
        <v>0.12909524913360776</v>
      </c>
      <c r="G48" s="7">
        <f t="shared" si="2"/>
        <v>8</v>
      </c>
      <c r="H48" s="8">
        <v>5.4038353744568897E-2</v>
      </c>
      <c r="I48" s="8">
        <f t="shared" si="3"/>
        <v>0.5229769731529551</v>
      </c>
      <c r="J48" s="7">
        <f t="shared" si="4"/>
        <v>31</v>
      </c>
      <c r="K48" s="8">
        <f t="shared" si="5"/>
        <v>6.7513842640320842E-2</v>
      </c>
      <c r="L48" s="7">
        <f t="shared" si="6"/>
        <v>27</v>
      </c>
      <c r="M48" s="18">
        <f t="shared" si="7"/>
        <v>-1</v>
      </c>
      <c r="N48" s="18">
        <f t="shared" si="8"/>
        <v>-6.7513842640320842E-2</v>
      </c>
    </row>
    <row r="49" spans="1:25" x14ac:dyDescent="0.25">
      <c r="A49" s="7">
        <v>85</v>
      </c>
      <c r="B49" s="7" t="s">
        <v>104</v>
      </c>
      <c r="C49" s="8">
        <v>0.103463215789909</v>
      </c>
      <c r="D49" s="8">
        <v>0.126462943502584</v>
      </c>
      <c r="E49" s="8">
        <f t="shared" si="0"/>
        <v>-0.18186930555040456</v>
      </c>
      <c r="F49" s="8">
        <f t="shared" si="1"/>
        <v>0.18186930555040456</v>
      </c>
      <c r="G49" s="7">
        <f t="shared" si="2"/>
        <v>11</v>
      </c>
      <c r="H49" s="8">
        <v>0.11492208241813</v>
      </c>
      <c r="I49" s="8">
        <f t="shared" si="3"/>
        <v>0.24591283137978451</v>
      </c>
      <c r="J49" s="7">
        <f t="shared" si="4"/>
        <v>23</v>
      </c>
      <c r="K49" s="8">
        <f t="shared" si="5"/>
        <v>4.4723995868975144E-2</v>
      </c>
      <c r="L49" s="7">
        <f t="shared" si="6"/>
        <v>16</v>
      </c>
      <c r="M49" s="18">
        <f t="shared" si="7"/>
        <v>-1</v>
      </c>
      <c r="N49" s="18">
        <f t="shared" si="8"/>
        <v>-4.4723995868975144E-2</v>
      </c>
    </row>
    <row r="50" spans="1:25" x14ac:dyDescent="0.25">
      <c r="A50" s="7">
        <v>86</v>
      </c>
      <c r="B50" s="7" t="s">
        <v>105</v>
      </c>
      <c r="C50" s="8">
        <v>2.4773286818099101E-2</v>
      </c>
      <c r="D50" s="8">
        <v>3.1819227027821702E-2</v>
      </c>
      <c r="E50" s="8">
        <f t="shared" si="0"/>
        <v>-0.221436561094393</v>
      </c>
      <c r="F50" s="8">
        <f t="shared" si="1"/>
        <v>0.221436561094393</v>
      </c>
      <c r="G50" s="7">
        <f t="shared" si="2"/>
        <v>14</v>
      </c>
      <c r="H50" s="8">
        <v>2.8260814675503301E-2</v>
      </c>
      <c r="I50" s="8">
        <f t="shared" si="3"/>
        <v>1</v>
      </c>
      <c r="J50" s="7">
        <f t="shared" si="4"/>
        <v>33</v>
      </c>
      <c r="K50" s="8">
        <f t="shared" si="5"/>
        <v>0.221436561094393</v>
      </c>
      <c r="L50" s="7">
        <f t="shared" si="6"/>
        <v>33</v>
      </c>
      <c r="M50" s="18">
        <f t="shared" si="7"/>
        <v>-1</v>
      </c>
      <c r="N50" s="18">
        <f t="shared" si="8"/>
        <v>-0.221436561094393</v>
      </c>
    </row>
    <row r="51" spans="1:25" x14ac:dyDescent="0.25">
      <c r="A51" s="7">
        <v>88</v>
      </c>
      <c r="B51" s="7" t="s">
        <v>106</v>
      </c>
      <c r="C51" s="8">
        <v>0.31681427255942401</v>
      </c>
      <c r="D51" s="8">
        <v>0.32855595732145898</v>
      </c>
      <c r="E51" s="8">
        <f t="shared" si="0"/>
        <v>-3.5737245057915375E-2</v>
      </c>
      <c r="F51" s="8">
        <f t="shared" si="1"/>
        <v>3.5737245057915375E-2</v>
      </c>
      <c r="G51" s="7">
        <f t="shared" si="2"/>
        <v>2</v>
      </c>
      <c r="H51" s="8">
        <v>0.322283335173977</v>
      </c>
      <c r="I51" s="8">
        <f t="shared" si="3"/>
        <v>8.768934534032724E-2</v>
      </c>
      <c r="J51" s="7">
        <f t="shared" si="4"/>
        <v>4</v>
      </c>
      <c r="K51" s="8">
        <f t="shared" si="5"/>
        <v>3.1337756233954443E-3</v>
      </c>
      <c r="L51" s="7">
        <f t="shared" si="6"/>
        <v>1</v>
      </c>
      <c r="M51" s="18">
        <f t="shared" si="7"/>
        <v>-1</v>
      </c>
      <c r="N51" s="18">
        <f t="shared" si="8"/>
        <v>-3.1337756233954443E-3</v>
      </c>
    </row>
    <row r="52" spans="1:25" x14ac:dyDescent="0.25">
      <c r="A52" s="7">
        <v>91</v>
      </c>
      <c r="B52" s="7" t="s">
        <v>107</v>
      </c>
      <c r="C52" s="8">
        <v>0.10677965328766</v>
      </c>
      <c r="D52" s="8">
        <v>0.113223122933025</v>
      </c>
      <c r="E52" s="8">
        <f t="shared" si="0"/>
        <v>-5.6909485257499191E-2</v>
      </c>
      <c r="F52" s="8">
        <f t="shared" si="1"/>
        <v>5.6909485257499191E-2</v>
      </c>
      <c r="G52" s="7">
        <f t="shared" si="2"/>
        <v>6</v>
      </c>
      <c r="H52" s="8">
        <v>0.110077518233026</v>
      </c>
      <c r="I52" s="8">
        <f t="shared" si="3"/>
        <v>0.25673557261417573</v>
      </c>
      <c r="J52" s="7">
        <f t="shared" si="4"/>
        <v>25</v>
      </c>
      <c r="K52" s="8">
        <f t="shared" si="5"/>
        <v>1.4610689284762047E-2</v>
      </c>
      <c r="L52" s="7">
        <f t="shared" si="6"/>
        <v>6</v>
      </c>
      <c r="M52" s="18">
        <f t="shared" si="7"/>
        <v>-1</v>
      </c>
      <c r="N52" s="18">
        <f t="shared" si="8"/>
        <v>-1.4610689284762047E-2</v>
      </c>
    </row>
    <row r="53" spans="1:25" x14ac:dyDescent="0.25">
      <c r="A53" s="7">
        <v>94</v>
      </c>
      <c r="B53" s="7" t="s">
        <v>108</v>
      </c>
      <c r="C53" s="8">
        <v>8.1497963992810604E-2</v>
      </c>
      <c r="D53" s="8">
        <v>7.5850655239609904E-2</v>
      </c>
      <c r="E53" s="8">
        <f t="shared" si="0"/>
        <v>7.4452998927445307E-2</v>
      </c>
      <c r="F53" s="8">
        <f t="shared" si="1"/>
        <v>7.4452998927445307E-2</v>
      </c>
      <c r="G53" s="7">
        <f t="shared" si="2"/>
        <v>7</v>
      </c>
      <c r="H53" s="8">
        <v>7.8546047127806704E-2</v>
      </c>
      <c r="I53" s="8">
        <f t="shared" si="3"/>
        <v>0.35979932420429173</v>
      </c>
      <c r="J53" s="7">
        <f t="shared" si="4"/>
        <v>29</v>
      </c>
      <c r="K53" s="8">
        <f t="shared" si="5"/>
        <v>2.6788138699077677E-2</v>
      </c>
      <c r="L53" s="7">
        <f t="shared" si="6"/>
        <v>9</v>
      </c>
      <c r="M53" s="18">
        <f t="shared" si="7"/>
        <v>1</v>
      </c>
      <c r="N53" s="18">
        <f t="shared" si="8"/>
        <v>2.6788138699077677E-2</v>
      </c>
    </row>
    <row r="54" spans="1:25" x14ac:dyDescent="0.25">
      <c r="A54" s="7">
        <v>95</v>
      </c>
      <c r="B54" s="7" t="s">
        <v>109</v>
      </c>
      <c r="C54" s="8">
        <v>0.114562325279649</v>
      </c>
      <c r="D54" s="8">
        <v>0.109762829837953</v>
      </c>
      <c r="E54" s="8">
        <f t="shared" si="0"/>
        <v>4.3726054154960066E-2</v>
      </c>
      <c r="F54" s="8">
        <f t="shared" si="1"/>
        <v>4.3726054154960066E-2</v>
      </c>
      <c r="G54" s="7">
        <f t="shared" si="2"/>
        <v>4</v>
      </c>
      <c r="H54" s="8">
        <v>0.112020746524417</v>
      </c>
      <c r="I54" s="8">
        <f>MIN($H$24:$H$56)/H54</f>
        <v>0.25228197054858342</v>
      </c>
      <c r="J54" s="7">
        <f t="shared" si="4"/>
        <v>24</v>
      </c>
      <c r="K54" s="8">
        <f t="shared" si="5"/>
        <v>1.10312951065274E-2</v>
      </c>
      <c r="L54" s="7">
        <f t="shared" si="6"/>
        <v>3</v>
      </c>
      <c r="M54" s="18">
        <f t="shared" si="7"/>
        <v>1</v>
      </c>
      <c r="N54" s="18">
        <f t="shared" si="8"/>
        <v>1.10312951065274E-2</v>
      </c>
    </row>
    <row r="55" spans="1:25" x14ac:dyDescent="0.25">
      <c r="A55" s="7">
        <v>97</v>
      </c>
      <c r="B55" s="7" t="s">
        <v>110</v>
      </c>
      <c r="C55" s="8">
        <v>0.118816062264988</v>
      </c>
      <c r="D55" s="8">
        <v>0.115317561486276</v>
      </c>
      <c r="E55" s="8">
        <f t="shared" si="0"/>
        <v>3.0337970501816042E-2</v>
      </c>
      <c r="F55" s="8">
        <f t="shared" si="1"/>
        <v>3.0337970501816042E-2</v>
      </c>
      <c r="G55" s="7">
        <f t="shared" si="2"/>
        <v>1</v>
      </c>
      <c r="H55" s="8">
        <v>0.11692900382910899</v>
      </c>
      <c r="I55" s="8">
        <f t="shared" si="3"/>
        <v>0.24169208451314872</v>
      </c>
      <c r="J55" s="7">
        <f>RANK(I55,$I$24:$I$56,1)</f>
        <v>22</v>
      </c>
      <c r="K55" s="8">
        <f t="shared" si="5"/>
        <v>7.3324473304823357E-3</v>
      </c>
      <c r="L55" s="7">
        <f t="shared" si="6"/>
        <v>2</v>
      </c>
      <c r="M55" s="18">
        <f t="shared" si="7"/>
        <v>1</v>
      </c>
      <c r="N55" s="18">
        <f t="shared" si="8"/>
        <v>7.3324473304823357E-3</v>
      </c>
    </row>
    <row r="56" spans="1:25" x14ac:dyDescent="0.25">
      <c r="A56" s="7">
        <v>99</v>
      </c>
      <c r="B56" s="7" t="s">
        <v>111</v>
      </c>
      <c r="C56" s="8">
        <v>3.05602888194259E-2</v>
      </c>
      <c r="D56" s="8">
        <v>3.5254635005577697E-2</v>
      </c>
      <c r="E56" s="8">
        <f t="shared" si="0"/>
        <v>-0.13315543290716517</v>
      </c>
      <c r="F56" s="8">
        <f t="shared" si="1"/>
        <v>0.13315543290716517</v>
      </c>
      <c r="G56" s="7">
        <f t="shared" si="2"/>
        <v>9</v>
      </c>
      <c r="H56" s="8">
        <v>3.3042751322809101E-2</v>
      </c>
      <c r="I56" s="8">
        <f t="shared" si="3"/>
        <v>0.85528031244768432</v>
      </c>
      <c r="J56" s="7">
        <f t="shared" si="4"/>
        <v>32</v>
      </c>
      <c r="K56" s="8">
        <f t="shared" si="5"/>
        <v>0.11388522026094688</v>
      </c>
      <c r="L56" s="7">
        <f t="shared" si="6"/>
        <v>32</v>
      </c>
      <c r="M56" s="18">
        <f t="shared" si="7"/>
        <v>-1</v>
      </c>
      <c r="N56" s="18">
        <f t="shared" si="8"/>
        <v>-0.11388522026094688</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0.14836259255118267</v>
      </c>
      <c r="D58" s="19">
        <f>AVERAGE(D24:D56)</f>
        <v>0.21126615789115577</v>
      </c>
      <c r="E58" s="19">
        <f>AVERAGE(E24:E56)</f>
        <v>-0.24652400091428764</v>
      </c>
      <c r="F58" s="19">
        <f>AVERAGE(F24:F56)</f>
        <v>0.25552503264666465</v>
      </c>
      <c r="G58" s="15" t="s">
        <v>114</v>
      </c>
      <c r="H58" s="19">
        <f>AVERAGE(H24:H56)</f>
        <v>0.17860063714717486</v>
      </c>
      <c r="I58" s="19">
        <f>AVERAGE(I24:I56)</f>
        <v>0.24025066340694284</v>
      </c>
      <c r="J58" s="15" t="s">
        <v>114</v>
      </c>
      <c r="K58" s="19">
        <f>AVERAGE(K24:K56)</f>
        <v>4.9875027486130423E-2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8.2852639736701816E-2</v>
      </c>
      <c r="D59" s="19">
        <f t="shared" ref="D59:K59" si="9">_xlfn.STDEV.S(D24:D56)</f>
        <v>0.12653037743138973</v>
      </c>
      <c r="E59" s="19">
        <f t="shared" si="9"/>
        <v>0.15616949911838757</v>
      </c>
      <c r="F59" s="19">
        <f t="shared" si="9"/>
        <v>0.14045901784871315</v>
      </c>
      <c r="G59" s="15" t="s">
        <v>114</v>
      </c>
      <c r="H59" s="19">
        <f t="shared" si="9"/>
        <v>0.10209841263869637</v>
      </c>
      <c r="I59" s="19">
        <f t="shared" si="9"/>
        <v>0.20519090763404993</v>
      </c>
      <c r="J59" s="15" t="s">
        <v>114</v>
      </c>
      <c r="K59" s="19">
        <f t="shared" si="9"/>
        <v>3.9703219019148771E-2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6.8645599113397009E-3</v>
      </c>
      <c r="D60" s="19">
        <f t="shared" ref="D60:K60" si="10">_xlfn.VAR.S(D24:D56)</f>
        <v>1.6009936412929943E-2</v>
      </c>
      <c r="E60" s="19">
        <f t="shared" si="10"/>
        <v>2.4388912454888056E-2</v>
      </c>
      <c r="F60" s="19">
        <f t="shared" si="10"/>
        <v>1.9728735695025118E-2</v>
      </c>
      <c r="G60" s="15" t="s">
        <v>114</v>
      </c>
      <c r="H60" s="19">
        <f t="shared" si="10"/>
        <v>1.0424085863341516E-2</v>
      </c>
      <c r="I60" s="19">
        <f t="shared" si="10"/>
        <v>4.2103308575685214E-2</v>
      </c>
      <c r="J60" s="15" t="s">
        <v>114</v>
      </c>
      <c r="K60" s="19">
        <f t="shared" si="10"/>
        <v>1.5763456004824965E-3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0.38222634712273801</v>
      </c>
      <c r="D61" s="19">
        <f t="shared" ref="D61:K61" si="11">MAX(D24:D56)</f>
        <v>0.49069464389664402</v>
      </c>
      <c r="E61" s="19">
        <f t="shared" si="11"/>
        <v>7.4452998927445307E-2</v>
      </c>
      <c r="F61" s="19">
        <f t="shared" si="11"/>
        <v>0.44544401189156446</v>
      </c>
      <c r="G61" s="15" t="s">
        <v>114</v>
      </c>
      <c r="H61" s="19">
        <f t="shared" si="11"/>
        <v>0.43325140086985697</v>
      </c>
      <c r="I61" s="19">
        <f t="shared" si="11"/>
        <v>1</v>
      </c>
      <c r="J61" s="15" t="s">
        <v>114</v>
      </c>
      <c r="K61" s="19">
        <f t="shared" si="11"/>
        <v>0.221436561094393</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2.4773286818099101E-2</v>
      </c>
      <c r="D62" s="19">
        <f>MIN(D24:D56)</f>
        <v>3.1819227027821702E-2</v>
      </c>
      <c r="E62" s="19">
        <f>MIN(E24:E56)</f>
        <v>-0.44544401189156446</v>
      </c>
      <c r="F62" s="19">
        <f>MIN(F24:F56)</f>
        <v>3.0337970501816042E-2</v>
      </c>
      <c r="G62" s="15" t="s">
        <v>114</v>
      </c>
      <c r="H62" s="19">
        <f>MIN(H24:H56)</f>
        <v>2.8260814675503301E-2</v>
      </c>
      <c r="I62" s="19">
        <f>MIN(I24:I56)</f>
        <v>6.5229597916505011E-2</v>
      </c>
      <c r="J62" s="15" t="s">
        <v>114</v>
      </c>
      <c r="K62" s="19">
        <f>MIN(K24:K56)</f>
        <v>3.1337756233954443E-3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B15F9-5950-4CD0-A3AC-609E6B6558FD}">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36</v>
      </c>
      <c r="I15" s="28"/>
      <c r="J15" s="28"/>
      <c r="K15" s="28"/>
      <c r="L15" s="28"/>
    </row>
    <row r="16" spans="1:12" s="4" customFormat="1" ht="44.1" customHeight="1" x14ac:dyDescent="0.25">
      <c r="A16" s="2" t="s">
        <v>5</v>
      </c>
      <c r="B16" s="23" t="s">
        <v>38</v>
      </c>
      <c r="C16" s="23"/>
      <c r="D16" s="23"/>
      <c r="E16" s="23"/>
      <c r="F16" s="23"/>
      <c r="G16" s="23"/>
      <c r="H16" s="23"/>
      <c r="I16" s="23"/>
      <c r="J16" s="23"/>
      <c r="K16" s="23"/>
      <c r="L16" s="23"/>
    </row>
    <row r="17" spans="1:14" s="4" customFormat="1" ht="44.1" customHeight="1" x14ac:dyDescent="0.25">
      <c r="A17" s="2" t="s">
        <v>56</v>
      </c>
      <c r="B17" s="23" t="s">
        <v>142</v>
      </c>
      <c r="C17" s="23"/>
      <c r="D17" s="23"/>
      <c r="E17" s="23"/>
      <c r="F17" s="23"/>
      <c r="G17" s="23"/>
      <c r="H17" s="23"/>
      <c r="I17" s="23"/>
      <c r="J17" s="23"/>
      <c r="K17" s="23"/>
      <c r="L17" s="23"/>
    </row>
    <row r="18" spans="1:14" s="4" customFormat="1" ht="44.1" customHeight="1" x14ac:dyDescent="0.25">
      <c r="A18" s="2" t="s">
        <v>58</v>
      </c>
      <c r="B18" s="23" t="s">
        <v>143</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170</v>
      </c>
      <c r="C20" s="23"/>
      <c r="D20" s="23"/>
      <c r="E20" s="23"/>
      <c r="F20" s="23"/>
      <c r="G20" s="23"/>
      <c r="H20" s="23"/>
      <c r="I20" s="23"/>
      <c r="J20" s="23"/>
      <c r="K20" s="23"/>
      <c r="L20" s="23"/>
    </row>
    <row r="21" spans="1:14" s="4" customFormat="1" ht="43.7" customHeight="1" x14ac:dyDescent="0.25">
      <c r="A21" s="16" t="s">
        <v>62</v>
      </c>
      <c r="B21" s="30" t="s">
        <v>134</v>
      </c>
      <c r="C21" s="30"/>
      <c r="D21" s="30"/>
      <c r="E21" s="17" t="s">
        <v>64</v>
      </c>
      <c r="F21" s="31" t="s">
        <v>184</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2027783.162523</v>
      </c>
      <c r="D24" s="8">
        <v>2953939.8565949299</v>
      </c>
      <c r="E24" s="8">
        <f>(C24-D24)/D24</f>
        <v>-0.31353268483249713</v>
      </c>
      <c r="F24" s="8">
        <f>ABS(E24)</f>
        <v>0.31353268483249713</v>
      </c>
      <c r="G24" s="7">
        <f>RANK(F24,$F$24:$F$56,1)</f>
        <v>31</v>
      </c>
      <c r="H24" s="8">
        <v>2640739.4362641298</v>
      </c>
      <c r="I24" s="8">
        <f>MIN($H$24:$H$56)/H24</f>
        <v>0.53650119411968133</v>
      </c>
      <c r="J24" s="7">
        <f>RANK(I24,$I$24:$I$56,1)</f>
        <v>2</v>
      </c>
      <c r="K24" s="8">
        <f>I24*F24</f>
        <v>0.16821065980818442</v>
      </c>
      <c r="L24" s="7">
        <f>RANK(K24,$K$24:$K$56,1)</f>
        <v>21</v>
      </c>
      <c r="M24" s="18">
        <f>IF(E24&gt;0,1,-1)</f>
        <v>-1</v>
      </c>
      <c r="N24" s="18">
        <f>K24*M24</f>
        <v>-0.16821065980818442</v>
      </c>
    </row>
    <row r="25" spans="1:14" x14ac:dyDescent="0.25">
      <c r="A25" s="7">
        <v>8</v>
      </c>
      <c r="B25" s="7" t="s">
        <v>80</v>
      </c>
      <c r="C25" s="8">
        <v>1618986.10320457</v>
      </c>
      <c r="D25" s="8">
        <v>2646642.41342668</v>
      </c>
      <c r="E25" s="8">
        <f t="shared" ref="E25:E56" si="0">(C25-D25)/D25</f>
        <v>-0.38828679877897648</v>
      </c>
      <c r="F25" s="8">
        <f t="shared" ref="F25:F56" si="1">ABS(E25)</f>
        <v>0.38828679877897648</v>
      </c>
      <c r="G25" s="7">
        <f t="shared" ref="G25:G56" si="2">RANK(F25,$F$24:$F$56,1)</f>
        <v>33</v>
      </c>
      <c r="H25" s="8">
        <v>2354919.5323935598</v>
      </c>
      <c r="I25" s="8">
        <f t="shared" ref="I25:I56" si="3">MIN($H$24:$H$56)/H25</f>
        <v>0.60161710046824124</v>
      </c>
      <c r="J25" s="7">
        <f t="shared" ref="J25:J56" si="4">RANK(I25,$I$24:$I$56,1)</f>
        <v>6</v>
      </c>
      <c r="K25" s="8">
        <f t="shared" ref="K25:K56" si="5">I25*F25</f>
        <v>0.23359997803150326</v>
      </c>
      <c r="L25" s="7">
        <f t="shared" ref="L25:L56" si="6">RANK(K25,$K$24:$K$56,1)</f>
        <v>32</v>
      </c>
      <c r="M25" s="18">
        <f t="shared" ref="M25:M56" si="7">IF(E25&gt;0,1,-1)</f>
        <v>-1</v>
      </c>
      <c r="N25" s="18">
        <f t="shared" ref="N25:N56" si="8">K25*M25</f>
        <v>-0.23359997803150326</v>
      </c>
    </row>
    <row r="26" spans="1:14" x14ac:dyDescent="0.25">
      <c r="A26" s="7">
        <v>11</v>
      </c>
      <c r="B26" s="7" t="s">
        <v>81</v>
      </c>
      <c r="C26" s="8">
        <v>2211668.8731079502</v>
      </c>
      <c r="D26" s="8">
        <v>3183643.4986836901</v>
      </c>
      <c r="E26" s="8">
        <f t="shared" si="0"/>
        <v>-0.30530259621644595</v>
      </c>
      <c r="F26" s="8">
        <f t="shared" si="1"/>
        <v>0.30530259621644595</v>
      </c>
      <c r="G26" s="7">
        <f t="shared" si="2"/>
        <v>29</v>
      </c>
      <c r="H26" s="8">
        <v>2791434.4932337198</v>
      </c>
      <c r="I26" s="8">
        <f t="shared" si="3"/>
        <v>0.50753827981591049</v>
      </c>
      <c r="J26" s="7">
        <f t="shared" si="4"/>
        <v>1</v>
      </c>
      <c r="K26" s="8">
        <f t="shared" si="5"/>
        <v>0.15495275450702647</v>
      </c>
      <c r="L26" s="7">
        <f t="shared" si="6"/>
        <v>15</v>
      </c>
      <c r="M26" s="18">
        <f t="shared" si="7"/>
        <v>-1</v>
      </c>
      <c r="N26" s="18">
        <f t="shared" si="8"/>
        <v>-0.15495275450702647</v>
      </c>
    </row>
    <row r="27" spans="1:14" x14ac:dyDescent="0.25">
      <c r="A27" s="7">
        <v>13</v>
      </c>
      <c r="B27" s="7" t="s">
        <v>82</v>
      </c>
      <c r="C27" s="8">
        <v>1484355.03876841</v>
      </c>
      <c r="D27" s="8">
        <v>2018917.00071928</v>
      </c>
      <c r="E27" s="8">
        <f t="shared" si="0"/>
        <v>-0.26477659148960631</v>
      </c>
      <c r="F27" s="8">
        <f t="shared" si="1"/>
        <v>0.26477659148960631</v>
      </c>
      <c r="G27" s="7">
        <f t="shared" si="2"/>
        <v>25</v>
      </c>
      <c r="H27" s="8">
        <v>1877703.1717608799</v>
      </c>
      <c r="I27" s="8">
        <f t="shared" si="3"/>
        <v>0.7545174776405289</v>
      </c>
      <c r="J27" s="7">
        <f t="shared" si="4"/>
        <v>19</v>
      </c>
      <c r="K27" s="8">
        <f t="shared" si="5"/>
        <v>0.19977856594899449</v>
      </c>
      <c r="L27" s="7">
        <f t="shared" si="6"/>
        <v>27</v>
      </c>
      <c r="M27" s="18">
        <f t="shared" si="7"/>
        <v>-1</v>
      </c>
      <c r="N27" s="18">
        <f t="shared" si="8"/>
        <v>-0.19977856594899449</v>
      </c>
    </row>
    <row r="28" spans="1:14" x14ac:dyDescent="0.25">
      <c r="A28" s="7">
        <v>15</v>
      </c>
      <c r="B28" s="7" t="s">
        <v>83</v>
      </c>
      <c r="C28" s="8">
        <v>1632608.9806933601</v>
      </c>
      <c r="D28" s="8">
        <v>2182336.3427454601</v>
      </c>
      <c r="E28" s="8">
        <f t="shared" si="0"/>
        <v>-0.2518985507799969</v>
      </c>
      <c r="F28" s="8">
        <f t="shared" si="1"/>
        <v>0.2518985507799969</v>
      </c>
      <c r="G28" s="7">
        <f t="shared" si="2"/>
        <v>20</v>
      </c>
      <c r="H28" s="8">
        <v>1941860.98991713</v>
      </c>
      <c r="I28" s="8">
        <f t="shared" si="3"/>
        <v>0.72958871323487529</v>
      </c>
      <c r="J28" s="7">
        <f t="shared" si="4"/>
        <v>16</v>
      </c>
      <c r="K28" s="8">
        <f t="shared" si="5"/>
        <v>0.18378233952930784</v>
      </c>
      <c r="L28" s="7">
        <f t="shared" si="6"/>
        <v>23</v>
      </c>
      <c r="M28" s="18">
        <f t="shared" si="7"/>
        <v>-1</v>
      </c>
      <c r="N28" s="18">
        <f t="shared" si="8"/>
        <v>-0.18378233952930784</v>
      </c>
    </row>
    <row r="29" spans="1:14" x14ac:dyDescent="0.25">
      <c r="A29" s="7">
        <v>17</v>
      </c>
      <c r="B29" s="7" t="s">
        <v>84</v>
      </c>
      <c r="C29" s="8">
        <v>1874555.37288207</v>
      </c>
      <c r="D29" s="8">
        <v>2545016.4076829199</v>
      </c>
      <c r="E29" s="8">
        <f t="shared" si="0"/>
        <v>-0.26344075141396167</v>
      </c>
      <c r="F29" s="8">
        <f t="shared" si="1"/>
        <v>0.26344075141396167</v>
      </c>
      <c r="G29" s="7">
        <f t="shared" si="2"/>
        <v>21</v>
      </c>
      <c r="H29" s="8">
        <v>2374559.13085669</v>
      </c>
      <c r="I29" s="8">
        <f t="shared" si="3"/>
        <v>0.59664122173428602</v>
      </c>
      <c r="J29" s="7">
        <f t="shared" si="4"/>
        <v>3</v>
      </c>
      <c r="K29" s="8">
        <f t="shared" si="5"/>
        <v>0.15717961177822443</v>
      </c>
      <c r="L29" s="7">
        <f t="shared" si="6"/>
        <v>18</v>
      </c>
      <c r="M29" s="18">
        <f t="shared" si="7"/>
        <v>-1</v>
      </c>
      <c r="N29" s="18">
        <f t="shared" si="8"/>
        <v>-0.15717961177822443</v>
      </c>
    </row>
    <row r="30" spans="1:14" x14ac:dyDescent="0.25">
      <c r="A30" s="7">
        <v>18</v>
      </c>
      <c r="B30" s="7" t="s">
        <v>85</v>
      </c>
      <c r="C30" s="8">
        <v>1650013.9399007601</v>
      </c>
      <c r="D30" s="8">
        <v>2283180.8192672501</v>
      </c>
      <c r="E30" s="8">
        <f t="shared" si="0"/>
        <v>-0.27731788653064049</v>
      </c>
      <c r="F30" s="8">
        <f t="shared" si="1"/>
        <v>0.27731788653064049</v>
      </c>
      <c r="G30" s="7">
        <f t="shared" si="2"/>
        <v>26</v>
      </c>
      <c r="H30" s="8">
        <v>2112753.72575951</v>
      </c>
      <c r="I30" s="8">
        <f t="shared" si="3"/>
        <v>0.67057501479749204</v>
      </c>
      <c r="J30" s="7">
        <f t="shared" si="4"/>
        <v>11</v>
      </c>
      <c r="K30" s="8">
        <f t="shared" si="5"/>
        <v>0.18596244586389346</v>
      </c>
      <c r="L30" s="7">
        <f t="shared" si="6"/>
        <v>25</v>
      </c>
      <c r="M30" s="18">
        <f t="shared" si="7"/>
        <v>-1</v>
      </c>
      <c r="N30" s="18">
        <f t="shared" si="8"/>
        <v>-0.18596244586389346</v>
      </c>
    </row>
    <row r="31" spans="1:14" x14ac:dyDescent="0.25">
      <c r="A31" s="7">
        <v>19</v>
      </c>
      <c r="B31" s="7" t="s">
        <v>86</v>
      </c>
      <c r="C31" s="8">
        <v>1483116.91767187</v>
      </c>
      <c r="D31" s="8">
        <v>1799213.14311473</v>
      </c>
      <c r="E31" s="8">
        <f t="shared" si="0"/>
        <v>-0.1756858139084323</v>
      </c>
      <c r="F31" s="8">
        <f t="shared" si="1"/>
        <v>0.1756858139084323</v>
      </c>
      <c r="G31" s="7">
        <f t="shared" si="2"/>
        <v>11</v>
      </c>
      <c r="H31" s="8">
        <v>1687140.43697759</v>
      </c>
      <c r="I31" s="8">
        <f t="shared" si="3"/>
        <v>0.83974032621296157</v>
      </c>
      <c r="J31" s="7">
        <f t="shared" si="4"/>
        <v>27</v>
      </c>
      <c r="K31" s="8">
        <f t="shared" si="5"/>
        <v>0.14753046268245659</v>
      </c>
      <c r="L31" s="7">
        <f t="shared" si="6"/>
        <v>13</v>
      </c>
      <c r="M31" s="18">
        <f t="shared" si="7"/>
        <v>-1</v>
      </c>
      <c r="N31" s="18">
        <f t="shared" si="8"/>
        <v>-0.14753046268245659</v>
      </c>
    </row>
    <row r="32" spans="1:14" x14ac:dyDescent="0.25">
      <c r="A32" s="7">
        <v>20</v>
      </c>
      <c r="B32" s="7" t="s">
        <v>87</v>
      </c>
      <c r="C32" s="8">
        <v>1304228.8781582699</v>
      </c>
      <c r="D32" s="8">
        <v>1770753.5750420799</v>
      </c>
      <c r="E32" s="8">
        <f t="shared" si="0"/>
        <v>-0.26346110687520347</v>
      </c>
      <c r="F32" s="8">
        <f t="shared" si="1"/>
        <v>0.26346110687520347</v>
      </c>
      <c r="G32" s="7">
        <f t="shared" si="2"/>
        <v>22</v>
      </c>
      <c r="H32" s="8">
        <v>1598956.6592351301</v>
      </c>
      <c r="I32" s="8">
        <f t="shared" si="3"/>
        <v>0.88605269738352699</v>
      </c>
      <c r="J32" s="7">
        <f t="shared" si="4"/>
        <v>30</v>
      </c>
      <c r="K32" s="8">
        <f t="shared" si="5"/>
        <v>0.23344042440242371</v>
      </c>
      <c r="L32" s="7">
        <f t="shared" si="6"/>
        <v>31</v>
      </c>
      <c r="M32" s="18">
        <f t="shared" si="7"/>
        <v>-1</v>
      </c>
      <c r="N32" s="18">
        <f t="shared" si="8"/>
        <v>-0.23344042440242371</v>
      </c>
    </row>
    <row r="33" spans="1:14" x14ac:dyDescent="0.25">
      <c r="A33" s="7">
        <v>23</v>
      </c>
      <c r="B33" s="7" t="s">
        <v>88</v>
      </c>
      <c r="C33" s="8">
        <v>1321273.1571048801</v>
      </c>
      <c r="D33" s="8">
        <v>1655367.2937104099</v>
      </c>
      <c r="E33" s="8">
        <f t="shared" si="0"/>
        <v>-0.20182477802655938</v>
      </c>
      <c r="F33" s="8">
        <f t="shared" si="1"/>
        <v>0.20182477802655938</v>
      </c>
      <c r="G33" s="7">
        <f t="shared" si="2"/>
        <v>14</v>
      </c>
      <c r="H33" s="8">
        <v>1542937.45840467</v>
      </c>
      <c r="I33" s="8">
        <f t="shared" si="3"/>
        <v>0.91822248089012481</v>
      </c>
      <c r="J33" s="7">
        <f t="shared" si="4"/>
        <v>31</v>
      </c>
      <c r="K33" s="8">
        <f t="shared" si="5"/>
        <v>0.18532004838464611</v>
      </c>
      <c r="L33" s="7">
        <f t="shared" si="6"/>
        <v>24</v>
      </c>
      <c r="M33" s="18">
        <f t="shared" si="7"/>
        <v>-1</v>
      </c>
      <c r="N33" s="18">
        <f t="shared" si="8"/>
        <v>-0.18532004838464611</v>
      </c>
    </row>
    <row r="34" spans="1:14" x14ac:dyDescent="0.25">
      <c r="A34" s="7">
        <v>25</v>
      </c>
      <c r="B34" s="7" t="s">
        <v>89</v>
      </c>
      <c r="C34" s="8">
        <v>1571807.56063218</v>
      </c>
      <c r="D34" s="8">
        <v>2136177.8292709598</v>
      </c>
      <c r="E34" s="8">
        <f t="shared" si="0"/>
        <v>-0.26419629532031497</v>
      </c>
      <c r="F34" s="8">
        <f t="shared" si="1"/>
        <v>0.26419629532031497</v>
      </c>
      <c r="G34" s="7">
        <f t="shared" si="2"/>
        <v>24</v>
      </c>
      <c r="H34" s="8">
        <v>1999870.6987626599</v>
      </c>
      <c r="I34" s="8">
        <f t="shared" si="3"/>
        <v>0.7084257306190862</v>
      </c>
      <c r="J34" s="7">
        <f t="shared" si="4"/>
        <v>13</v>
      </c>
      <c r="K34" s="8">
        <f t="shared" si="5"/>
        <v>0.18716345353914998</v>
      </c>
      <c r="L34" s="7">
        <f t="shared" si="6"/>
        <v>26</v>
      </c>
      <c r="M34" s="18">
        <f t="shared" si="7"/>
        <v>-1</v>
      </c>
      <c r="N34" s="18">
        <f t="shared" si="8"/>
        <v>-0.18716345353914998</v>
      </c>
    </row>
    <row r="35" spans="1:14" x14ac:dyDescent="0.25">
      <c r="A35" s="7">
        <v>27</v>
      </c>
      <c r="B35" s="7" t="s">
        <v>90</v>
      </c>
      <c r="C35" s="8">
        <v>1393129.7493305299</v>
      </c>
      <c r="D35" s="8">
        <v>1618302.2162651999</v>
      </c>
      <c r="E35" s="8">
        <f t="shared" si="0"/>
        <v>-0.13914117194644549</v>
      </c>
      <c r="F35" s="8">
        <f t="shared" si="1"/>
        <v>0.13914117194644549</v>
      </c>
      <c r="G35" s="7">
        <f t="shared" si="2"/>
        <v>8</v>
      </c>
      <c r="H35" s="8">
        <v>1541300.0443428699</v>
      </c>
      <c r="I35" s="8">
        <f t="shared" si="3"/>
        <v>0.9191979628591217</v>
      </c>
      <c r="J35" s="7">
        <f t="shared" si="4"/>
        <v>32</v>
      </c>
      <c r="K35" s="8">
        <f t="shared" si="5"/>
        <v>0.12789828180300347</v>
      </c>
      <c r="L35" s="7">
        <f t="shared" si="6"/>
        <v>10</v>
      </c>
      <c r="M35" s="18">
        <f t="shared" si="7"/>
        <v>-1</v>
      </c>
      <c r="N35" s="18">
        <f t="shared" si="8"/>
        <v>-0.12789828180300347</v>
      </c>
    </row>
    <row r="36" spans="1:14" x14ac:dyDescent="0.25">
      <c r="A36" s="7">
        <v>41</v>
      </c>
      <c r="B36" s="7" t="s">
        <v>91</v>
      </c>
      <c r="C36" s="8">
        <v>1654613.3016118801</v>
      </c>
      <c r="D36" s="8">
        <v>2112883.6834743498</v>
      </c>
      <c r="E36" s="8">
        <f t="shared" si="0"/>
        <v>-0.21689333182265216</v>
      </c>
      <c r="F36" s="8">
        <f t="shared" si="1"/>
        <v>0.21689333182265216</v>
      </c>
      <c r="G36" s="7">
        <f t="shared" si="2"/>
        <v>17</v>
      </c>
      <c r="H36" s="8">
        <v>1967191.38277971</v>
      </c>
      <c r="I36" s="8">
        <f t="shared" si="3"/>
        <v>0.72019421867978539</v>
      </c>
      <c r="J36" s="7">
        <f t="shared" si="4"/>
        <v>15</v>
      </c>
      <c r="K36" s="8">
        <f t="shared" si="5"/>
        <v>0.15620532364887041</v>
      </c>
      <c r="L36" s="7">
        <f t="shared" si="6"/>
        <v>17</v>
      </c>
      <c r="M36" s="18">
        <f t="shared" si="7"/>
        <v>-1</v>
      </c>
      <c r="N36" s="18">
        <f t="shared" si="8"/>
        <v>-0.15620532364887041</v>
      </c>
    </row>
    <row r="37" spans="1:14" x14ac:dyDescent="0.25">
      <c r="A37" s="7">
        <v>44</v>
      </c>
      <c r="B37" s="7" t="s">
        <v>92</v>
      </c>
      <c r="C37" s="8">
        <v>1288037.2104027499</v>
      </c>
      <c r="D37" s="8">
        <v>1819633.3407701901</v>
      </c>
      <c r="E37" s="8">
        <f t="shared" si="0"/>
        <v>-0.29214464170151622</v>
      </c>
      <c r="F37" s="8">
        <f t="shared" si="1"/>
        <v>0.29214464170151622</v>
      </c>
      <c r="G37" s="7">
        <f t="shared" si="2"/>
        <v>28</v>
      </c>
      <c r="H37" s="8">
        <v>1627381.27853237</v>
      </c>
      <c r="I37" s="8">
        <f t="shared" si="3"/>
        <v>0.87057647743884825</v>
      </c>
      <c r="J37" s="7">
        <f t="shared" si="4"/>
        <v>29</v>
      </c>
      <c r="K37" s="8">
        <f t="shared" si="5"/>
        <v>0.25433425307514046</v>
      </c>
      <c r="L37" s="7">
        <f t="shared" si="6"/>
        <v>33</v>
      </c>
      <c r="M37" s="18">
        <f t="shared" si="7"/>
        <v>-1</v>
      </c>
      <c r="N37" s="18">
        <f t="shared" si="8"/>
        <v>-0.25433425307514046</v>
      </c>
    </row>
    <row r="38" spans="1:14" x14ac:dyDescent="0.25">
      <c r="A38" s="7">
        <v>47</v>
      </c>
      <c r="B38" s="7" t="s">
        <v>93</v>
      </c>
      <c r="C38" s="8">
        <v>1481505.2284484501</v>
      </c>
      <c r="D38" s="8">
        <v>1904854.07626318</v>
      </c>
      <c r="E38" s="8">
        <f t="shared" si="0"/>
        <v>-0.22224739054302176</v>
      </c>
      <c r="F38" s="8">
        <f t="shared" si="1"/>
        <v>0.22224739054302176</v>
      </c>
      <c r="G38" s="7">
        <f t="shared" si="2"/>
        <v>18</v>
      </c>
      <c r="H38" s="8">
        <v>1819977.09528278</v>
      </c>
      <c r="I38" s="8">
        <f t="shared" si="3"/>
        <v>0.77844928081059728</v>
      </c>
      <c r="J38" s="7">
        <f t="shared" si="4"/>
        <v>20</v>
      </c>
      <c r="K38" s="8">
        <f t="shared" si="5"/>
        <v>0.17300832133024721</v>
      </c>
      <c r="L38" s="7">
        <f t="shared" si="6"/>
        <v>22</v>
      </c>
      <c r="M38" s="18">
        <f t="shared" si="7"/>
        <v>-1</v>
      </c>
      <c r="N38" s="18">
        <f t="shared" si="8"/>
        <v>-0.17300832133024721</v>
      </c>
    </row>
    <row r="39" spans="1:14" x14ac:dyDescent="0.25">
      <c r="A39" s="7">
        <v>50</v>
      </c>
      <c r="B39" s="7" t="s">
        <v>94</v>
      </c>
      <c r="C39" s="8">
        <v>1693269.79131421</v>
      </c>
      <c r="D39" s="8">
        <v>2462278.29627357</v>
      </c>
      <c r="E39" s="8">
        <f t="shared" si="0"/>
        <v>-0.31231583616002428</v>
      </c>
      <c r="F39" s="8">
        <f t="shared" si="1"/>
        <v>0.31231583616002428</v>
      </c>
      <c r="G39" s="7">
        <f t="shared" si="2"/>
        <v>30</v>
      </c>
      <c r="H39" s="8">
        <v>2203940.5104910401</v>
      </c>
      <c r="I39" s="8">
        <f t="shared" si="3"/>
        <v>0.64283035507114683</v>
      </c>
      <c r="J39" s="7">
        <f t="shared" si="4"/>
        <v>9</v>
      </c>
      <c r="K39" s="8">
        <f t="shared" si="5"/>
        <v>0.20076609985309052</v>
      </c>
      <c r="L39" s="7">
        <f t="shared" si="6"/>
        <v>28</v>
      </c>
      <c r="M39" s="18">
        <f t="shared" si="7"/>
        <v>-1</v>
      </c>
      <c r="N39" s="18">
        <f t="shared" si="8"/>
        <v>-0.20076609985309052</v>
      </c>
    </row>
    <row r="40" spans="1:14" x14ac:dyDescent="0.25">
      <c r="A40" s="7">
        <v>52</v>
      </c>
      <c r="B40" s="7" t="s">
        <v>95</v>
      </c>
      <c r="C40" s="8">
        <v>1406023.0012211001</v>
      </c>
      <c r="D40" s="8">
        <v>1971001.92419347</v>
      </c>
      <c r="E40" s="8">
        <f t="shared" si="0"/>
        <v>-0.28664554612424248</v>
      </c>
      <c r="F40" s="8">
        <f t="shared" si="1"/>
        <v>0.28664554612424248</v>
      </c>
      <c r="G40" s="7">
        <f t="shared" si="2"/>
        <v>27</v>
      </c>
      <c r="H40" s="8">
        <v>1800229.7374215</v>
      </c>
      <c r="I40" s="8">
        <f t="shared" si="3"/>
        <v>0.78698836679805617</v>
      </c>
      <c r="J40" s="7">
        <f t="shared" si="4"/>
        <v>22</v>
      </c>
      <c r="K40" s="8">
        <f t="shared" si="5"/>
        <v>0.22558671019425447</v>
      </c>
      <c r="L40" s="7">
        <f t="shared" si="6"/>
        <v>30</v>
      </c>
      <c r="M40" s="18">
        <f t="shared" si="7"/>
        <v>-1</v>
      </c>
      <c r="N40" s="18">
        <f t="shared" si="8"/>
        <v>-0.22558671019425447</v>
      </c>
    </row>
    <row r="41" spans="1:14" x14ac:dyDescent="0.25">
      <c r="A41" s="7">
        <v>54</v>
      </c>
      <c r="B41" s="7" t="s">
        <v>96</v>
      </c>
      <c r="C41" s="8">
        <v>1577604.28723841</v>
      </c>
      <c r="D41" s="8">
        <v>1992858.24331692</v>
      </c>
      <c r="E41" s="8">
        <f t="shared" si="0"/>
        <v>-0.20837104569332535</v>
      </c>
      <c r="F41" s="8">
        <f t="shared" si="1"/>
        <v>0.20837104569332535</v>
      </c>
      <c r="G41" s="7">
        <f t="shared" si="2"/>
        <v>16</v>
      </c>
      <c r="H41" s="8">
        <v>1897793.9234030701</v>
      </c>
      <c r="I41" s="8">
        <f t="shared" si="3"/>
        <v>0.74652987526387815</v>
      </c>
      <c r="J41" s="7">
        <f t="shared" si="4"/>
        <v>18</v>
      </c>
      <c r="K41" s="8">
        <f t="shared" si="5"/>
        <v>0.15555521075004203</v>
      </c>
      <c r="L41" s="7">
        <f t="shared" si="6"/>
        <v>16</v>
      </c>
      <c r="M41" s="18">
        <f t="shared" si="7"/>
        <v>-1</v>
      </c>
      <c r="N41" s="18">
        <f t="shared" si="8"/>
        <v>-0.15555521075004203</v>
      </c>
    </row>
    <row r="42" spans="1:14" x14ac:dyDescent="0.25">
      <c r="A42" s="7">
        <v>63</v>
      </c>
      <c r="B42" s="7" t="s">
        <v>97</v>
      </c>
      <c r="C42" s="8">
        <v>1771979.4013191101</v>
      </c>
      <c r="D42" s="8">
        <v>2089195.70906618</v>
      </c>
      <c r="E42" s="8">
        <f t="shared" si="0"/>
        <v>-0.15183656867113612</v>
      </c>
      <c r="F42" s="8">
        <f t="shared" si="1"/>
        <v>0.15183656867113612</v>
      </c>
      <c r="G42" s="7">
        <f t="shared" si="2"/>
        <v>9</v>
      </c>
      <c r="H42" s="8">
        <v>1986487.30729627</v>
      </c>
      <c r="I42" s="8">
        <f t="shared" si="3"/>
        <v>0.71319854685753625</v>
      </c>
      <c r="J42" s="7">
        <f t="shared" si="4"/>
        <v>14</v>
      </c>
      <c r="K42" s="8">
        <f t="shared" si="5"/>
        <v>0.1082896201360888</v>
      </c>
      <c r="L42" s="7">
        <f t="shared" si="6"/>
        <v>7</v>
      </c>
      <c r="M42" s="18">
        <f t="shared" si="7"/>
        <v>-1</v>
      </c>
      <c r="N42" s="18">
        <f t="shared" si="8"/>
        <v>-0.1082896201360888</v>
      </c>
    </row>
    <row r="43" spans="1:14" x14ac:dyDescent="0.25">
      <c r="A43" s="7">
        <v>66</v>
      </c>
      <c r="B43" s="7" t="s">
        <v>98</v>
      </c>
      <c r="C43" s="8">
        <v>1813207.05091534</v>
      </c>
      <c r="D43" s="8">
        <v>2280309.6547596999</v>
      </c>
      <c r="E43" s="8">
        <f t="shared" si="0"/>
        <v>-0.20484174281741727</v>
      </c>
      <c r="F43" s="8">
        <f t="shared" si="1"/>
        <v>0.20484174281741727</v>
      </c>
      <c r="G43" s="7">
        <f t="shared" si="2"/>
        <v>15</v>
      </c>
      <c r="H43" s="8">
        <v>2125214.2332165302</v>
      </c>
      <c r="I43" s="8">
        <f t="shared" si="3"/>
        <v>0.66664331471672933</v>
      </c>
      <c r="J43" s="7">
        <f t="shared" si="4"/>
        <v>10</v>
      </c>
      <c r="K43" s="8">
        <f t="shared" si="5"/>
        <v>0.13655637842415483</v>
      </c>
      <c r="L43" s="7">
        <f t="shared" si="6"/>
        <v>11</v>
      </c>
      <c r="M43" s="18">
        <f t="shared" si="7"/>
        <v>-1</v>
      </c>
      <c r="N43" s="18">
        <f t="shared" si="8"/>
        <v>-0.13655637842415483</v>
      </c>
    </row>
    <row r="44" spans="1:14" x14ac:dyDescent="0.25">
      <c r="A44" s="7">
        <v>68</v>
      </c>
      <c r="B44" s="7" t="s">
        <v>99</v>
      </c>
      <c r="C44" s="8">
        <v>1887897.7094612101</v>
      </c>
      <c r="D44" s="8">
        <v>2564698.7585760802</v>
      </c>
      <c r="E44" s="8">
        <f t="shared" si="0"/>
        <v>-0.26389105030433663</v>
      </c>
      <c r="F44" s="8">
        <f t="shared" si="1"/>
        <v>0.26389105030433663</v>
      </c>
      <c r="G44" s="7">
        <f t="shared" si="2"/>
        <v>23</v>
      </c>
      <c r="H44" s="8">
        <v>2362043.29198142</v>
      </c>
      <c r="I44" s="8">
        <f t="shared" si="3"/>
        <v>0.59980266480474997</v>
      </c>
      <c r="J44" s="7">
        <f t="shared" si="4"/>
        <v>4</v>
      </c>
      <c r="K44" s="8">
        <f t="shared" si="5"/>
        <v>0.15828255519066545</v>
      </c>
      <c r="L44" s="7">
        <f t="shared" si="6"/>
        <v>19</v>
      </c>
      <c r="M44" s="18">
        <f t="shared" si="7"/>
        <v>-1</v>
      </c>
      <c r="N44" s="18">
        <f t="shared" si="8"/>
        <v>-0.15828255519066545</v>
      </c>
    </row>
    <row r="45" spans="1:14" x14ac:dyDescent="0.25">
      <c r="A45" s="7">
        <v>70</v>
      </c>
      <c r="B45" s="7" t="s">
        <v>100</v>
      </c>
      <c r="C45" s="8">
        <v>1653434.29150951</v>
      </c>
      <c r="D45" s="8">
        <v>1800424.84693496</v>
      </c>
      <c r="E45" s="8">
        <f t="shared" si="0"/>
        <v>-8.1642150004587216E-2</v>
      </c>
      <c r="F45" s="8">
        <f t="shared" si="1"/>
        <v>8.1642150004587216E-2</v>
      </c>
      <c r="G45" s="7">
        <f t="shared" si="2"/>
        <v>4</v>
      </c>
      <c r="H45" s="8">
        <v>1766635.4881231899</v>
      </c>
      <c r="I45" s="8">
        <f t="shared" si="3"/>
        <v>0.80195369697897034</v>
      </c>
      <c r="J45" s="7">
        <f t="shared" si="4"/>
        <v>23</v>
      </c>
      <c r="K45" s="8">
        <f t="shared" si="5"/>
        <v>6.5473224025490384E-2</v>
      </c>
      <c r="L45" s="7">
        <f t="shared" si="6"/>
        <v>4</v>
      </c>
      <c r="M45" s="18">
        <f t="shared" si="7"/>
        <v>-1</v>
      </c>
      <c r="N45" s="18">
        <f t="shared" si="8"/>
        <v>-6.5473224025490384E-2</v>
      </c>
    </row>
    <row r="46" spans="1:14" x14ac:dyDescent="0.25">
      <c r="A46" s="7">
        <v>73</v>
      </c>
      <c r="B46" s="7" t="s">
        <v>101</v>
      </c>
      <c r="C46" s="8">
        <v>1577725.9885096699</v>
      </c>
      <c r="D46" s="8">
        <v>1930093.3424309299</v>
      </c>
      <c r="E46" s="8">
        <f t="shared" si="0"/>
        <v>-0.18256492894662671</v>
      </c>
      <c r="F46" s="8">
        <f t="shared" si="1"/>
        <v>0.18256492894662671</v>
      </c>
      <c r="G46" s="7">
        <f t="shared" si="2"/>
        <v>12</v>
      </c>
      <c r="H46" s="8">
        <v>1744277.5194957701</v>
      </c>
      <c r="I46" s="8">
        <f t="shared" si="3"/>
        <v>0.81223305642567245</v>
      </c>
      <c r="J46" s="7">
        <f t="shared" si="4"/>
        <v>24</v>
      </c>
      <c r="K46" s="8">
        <f t="shared" si="5"/>
        <v>0.14828527023445434</v>
      </c>
      <c r="L46" s="7">
        <f t="shared" si="6"/>
        <v>14</v>
      </c>
      <c r="M46" s="18">
        <f t="shared" si="7"/>
        <v>-1</v>
      </c>
      <c r="N46" s="18">
        <f t="shared" si="8"/>
        <v>-0.14828527023445434</v>
      </c>
    </row>
    <row r="47" spans="1:14" x14ac:dyDescent="0.25">
      <c r="A47" s="7">
        <v>76</v>
      </c>
      <c r="B47" s="7" t="s">
        <v>102</v>
      </c>
      <c r="C47" s="8">
        <v>1759270.4040397999</v>
      </c>
      <c r="D47" s="8">
        <v>2654893.0421507498</v>
      </c>
      <c r="E47" s="8">
        <f t="shared" si="0"/>
        <v>-0.33734791718215468</v>
      </c>
      <c r="F47" s="8">
        <f t="shared" si="1"/>
        <v>0.33734791718215468</v>
      </c>
      <c r="G47" s="7">
        <f t="shared" si="2"/>
        <v>32</v>
      </c>
      <c r="H47" s="8">
        <v>2334230.6662491402</v>
      </c>
      <c r="I47" s="8">
        <f t="shared" si="3"/>
        <v>0.60694938225244977</v>
      </c>
      <c r="J47" s="7">
        <f t="shared" si="4"/>
        <v>7</v>
      </c>
      <c r="K47" s="8">
        <f t="shared" si="5"/>
        <v>0.20475310993785936</v>
      </c>
      <c r="L47" s="7">
        <f t="shared" si="6"/>
        <v>29</v>
      </c>
      <c r="M47" s="18">
        <f t="shared" si="7"/>
        <v>-1</v>
      </c>
      <c r="N47" s="18">
        <f t="shared" si="8"/>
        <v>-0.20475310993785936</v>
      </c>
    </row>
    <row r="48" spans="1:14" x14ac:dyDescent="0.25">
      <c r="A48" s="7">
        <v>81</v>
      </c>
      <c r="B48" s="7" t="s">
        <v>103</v>
      </c>
      <c r="C48" s="8">
        <v>1269532.2284673401</v>
      </c>
      <c r="D48" s="8">
        <v>1455419.5526249399</v>
      </c>
      <c r="E48" s="8">
        <f t="shared" si="0"/>
        <v>-0.1277207825209854</v>
      </c>
      <c r="F48" s="8">
        <f t="shared" si="1"/>
        <v>0.1277207825209854</v>
      </c>
      <c r="G48" s="7">
        <f t="shared" si="2"/>
        <v>6</v>
      </c>
      <c r="H48" s="8">
        <v>1416759.8609146399</v>
      </c>
      <c r="I48" s="8">
        <f t="shared" si="3"/>
        <v>1</v>
      </c>
      <c r="J48" s="7">
        <f t="shared" si="4"/>
        <v>33</v>
      </c>
      <c r="K48" s="8">
        <f t="shared" si="5"/>
        <v>0.1277207825209854</v>
      </c>
      <c r="L48" s="7">
        <f t="shared" si="6"/>
        <v>9</v>
      </c>
      <c r="M48" s="18">
        <f t="shared" si="7"/>
        <v>-1</v>
      </c>
      <c r="N48" s="18">
        <f t="shared" si="8"/>
        <v>-0.1277207825209854</v>
      </c>
    </row>
    <row r="49" spans="1:25" x14ac:dyDescent="0.25">
      <c r="A49" s="7">
        <v>85</v>
      </c>
      <c r="B49" s="7" t="s">
        <v>104</v>
      </c>
      <c r="C49" s="8">
        <v>1695487.1268237201</v>
      </c>
      <c r="D49" s="8">
        <v>2237038.9592152201</v>
      </c>
      <c r="E49" s="8">
        <f t="shared" si="0"/>
        <v>-0.2420842203756178</v>
      </c>
      <c r="F49" s="8">
        <f t="shared" si="1"/>
        <v>0.2420842203756178</v>
      </c>
      <c r="G49" s="7">
        <f t="shared" si="2"/>
        <v>19</v>
      </c>
      <c r="H49" s="8">
        <v>2106060.6976539101</v>
      </c>
      <c r="I49" s="8">
        <f t="shared" si="3"/>
        <v>0.6727060917536084</v>
      </c>
      <c r="J49" s="7">
        <f t="shared" si="4"/>
        <v>12</v>
      </c>
      <c r="K49" s="8">
        <f t="shared" si="5"/>
        <v>0.16285152976410111</v>
      </c>
      <c r="L49" s="7">
        <f t="shared" si="6"/>
        <v>20</v>
      </c>
      <c r="M49" s="18">
        <f t="shared" si="7"/>
        <v>-1</v>
      </c>
      <c r="N49" s="18">
        <f t="shared" si="8"/>
        <v>-0.16285152976410111</v>
      </c>
    </row>
    <row r="50" spans="1:25" x14ac:dyDescent="0.25">
      <c r="A50" s="7">
        <v>86</v>
      </c>
      <c r="B50" s="7" t="s">
        <v>105</v>
      </c>
      <c r="C50" s="8">
        <v>1718942.3076923101</v>
      </c>
      <c r="D50" s="8">
        <v>1678281.25</v>
      </c>
      <c r="E50" s="8">
        <f t="shared" si="0"/>
        <v>2.4227797153969322E-2</v>
      </c>
      <c r="F50" s="8">
        <f t="shared" si="1"/>
        <v>2.4227797153969322E-2</v>
      </c>
      <c r="G50" s="7">
        <f t="shared" si="2"/>
        <v>2</v>
      </c>
      <c r="H50" s="8">
        <v>1700933.33333333</v>
      </c>
      <c r="I50" s="8">
        <f t="shared" si="3"/>
        <v>0.83293085810612366</v>
      </c>
      <c r="J50" s="7">
        <f t="shared" si="4"/>
        <v>25</v>
      </c>
      <c r="K50" s="8">
        <f t="shared" si="5"/>
        <v>2.0180079873476767E-2</v>
      </c>
      <c r="L50" s="7">
        <f t="shared" si="6"/>
        <v>2</v>
      </c>
      <c r="M50" s="18">
        <f t="shared" si="7"/>
        <v>1</v>
      </c>
      <c r="N50" s="18">
        <f t="shared" si="8"/>
        <v>2.0180079873476767E-2</v>
      </c>
    </row>
    <row r="51" spans="1:25" x14ac:dyDescent="0.25">
      <c r="A51" s="7">
        <v>88</v>
      </c>
      <c r="B51" s="7" t="s">
        <v>106</v>
      </c>
      <c r="C51" s="8">
        <v>2197928.0448883502</v>
      </c>
      <c r="D51" s="8">
        <v>2219637.9966276302</v>
      </c>
      <c r="E51" s="8">
        <f t="shared" si="0"/>
        <v>-9.7808524508341769E-3</v>
      </c>
      <c r="F51" s="8">
        <f t="shared" si="1"/>
        <v>9.7808524508341769E-3</v>
      </c>
      <c r="G51" s="7">
        <f t="shared" si="2"/>
        <v>1</v>
      </c>
      <c r="H51" s="8">
        <v>2271894.0262245401</v>
      </c>
      <c r="I51" s="8">
        <f t="shared" si="3"/>
        <v>0.62360296939951376</v>
      </c>
      <c r="J51" s="7">
        <f t="shared" si="4"/>
        <v>8</v>
      </c>
      <c r="K51" s="8">
        <f t="shared" si="5"/>
        <v>6.0993686315987047E-3</v>
      </c>
      <c r="L51" s="7">
        <f t="shared" si="6"/>
        <v>1</v>
      </c>
      <c r="M51" s="18">
        <f t="shared" si="7"/>
        <v>-1</v>
      </c>
      <c r="N51" s="18">
        <f t="shared" si="8"/>
        <v>-6.0993686315987047E-3</v>
      </c>
    </row>
    <row r="52" spans="1:25" x14ac:dyDescent="0.25">
      <c r="A52" s="7">
        <v>91</v>
      </c>
      <c r="B52" s="7" t="s">
        <v>107</v>
      </c>
      <c r="C52" s="8">
        <v>1525888.8602153</v>
      </c>
      <c r="D52" s="8">
        <v>1751376.99973134</v>
      </c>
      <c r="E52" s="8">
        <f t="shared" si="0"/>
        <v>-0.1287490583413107</v>
      </c>
      <c r="F52" s="8">
        <f t="shared" si="1"/>
        <v>0.1287490583413107</v>
      </c>
      <c r="G52" s="7">
        <f t="shared" si="2"/>
        <v>7</v>
      </c>
      <c r="H52" s="8">
        <v>1698588.5899350001</v>
      </c>
      <c r="I52" s="8">
        <f t="shared" si="3"/>
        <v>0.83408064160424811</v>
      </c>
      <c r="J52" s="7">
        <f t="shared" si="4"/>
        <v>26</v>
      </c>
      <c r="K52" s="8">
        <f t="shared" si="5"/>
        <v>0.10738709718726321</v>
      </c>
      <c r="L52" s="7">
        <f t="shared" si="6"/>
        <v>6</v>
      </c>
      <c r="M52" s="18">
        <f t="shared" si="7"/>
        <v>-1</v>
      </c>
      <c r="N52" s="18">
        <f t="shared" si="8"/>
        <v>-0.10738709718726321</v>
      </c>
    </row>
    <row r="53" spans="1:25" x14ac:dyDescent="0.25">
      <c r="A53" s="7">
        <v>94</v>
      </c>
      <c r="B53" s="7" t="s">
        <v>108</v>
      </c>
      <c r="C53" s="8">
        <v>1552302.1895021601</v>
      </c>
      <c r="D53" s="8">
        <v>1643287.99251538</v>
      </c>
      <c r="E53" s="8">
        <f t="shared" si="0"/>
        <v>-5.5368142058865803E-2</v>
      </c>
      <c r="F53" s="8">
        <f t="shared" si="1"/>
        <v>5.5368142058865803E-2</v>
      </c>
      <c r="G53" s="7">
        <f t="shared" si="2"/>
        <v>3</v>
      </c>
      <c r="H53" s="8">
        <v>1665457.4479382699</v>
      </c>
      <c r="I53" s="8">
        <f t="shared" si="3"/>
        <v>0.85067310646002892</v>
      </c>
      <c r="J53" s="7">
        <f t="shared" si="4"/>
        <v>28</v>
      </c>
      <c r="K53" s="8">
        <f t="shared" si="5"/>
        <v>4.7100189404135552E-2</v>
      </c>
      <c r="L53" s="7">
        <f t="shared" si="6"/>
        <v>3</v>
      </c>
      <c r="M53" s="18">
        <f t="shared" si="7"/>
        <v>-1</v>
      </c>
      <c r="N53" s="18">
        <f t="shared" si="8"/>
        <v>-4.7100189404135552E-2</v>
      </c>
    </row>
    <row r="54" spans="1:25" x14ac:dyDescent="0.25">
      <c r="A54" s="7">
        <v>95</v>
      </c>
      <c r="B54" s="7" t="s">
        <v>109</v>
      </c>
      <c r="C54" s="8">
        <v>1676962.66143844</v>
      </c>
      <c r="D54" s="8">
        <v>2019981.3580195899</v>
      </c>
      <c r="E54" s="8">
        <f t="shared" si="0"/>
        <v>-0.16981280308321703</v>
      </c>
      <c r="F54" s="8">
        <f t="shared" si="1"/>
        <v>0.16981280308321703</v>
      </c>
      <c r="G54" s="7">
        <f t="shared" si="2"/>
        <v>10</v>
      </c>
      <c r="H54" s="8">
        <v>1923633.4689728101</v>
      </c>
      <c r="I54" s="8">
        <f t="shared" si="3"/>
        <v>0.73650198115505205</v>
      </c>
      <c r="J54" s="7">
        <f t="shared" si="4"/>
        <v>17</v>
      </c>
      <c r="K54" s="8">
        <f t="shared" si="5"/>
        <v>0.12506746589628207</v>
      </c>
      <c r="L54" s="7">
        <f t="shared" si="6"/>
        <v>8</v>
      </c>
      <c r="M54" s="18">
        <f t="shared" si="7"/>
        <v>-1</v>
      </c>
      <c r="N54" s="18">
        <f t="shared" si="8"/>
        <v>-0.12506746589628207</v>
      </c>
    </row>
    <row r="55" spans="1:25" x14ac:dyDescent="0.25">
      <c r="A55" s="7">
        <v>97</v>
      </c>
      <c r="B55" s="7" t="s">
        <v>110</v>
      </c>
      <c r="C55" s="8">
        <v>2185056.0855791699</v>
      </c>
      <c r="D55" s="8">
        <v>2490959.08895652</v>
      </c>
      <c r="E55" s="8">
        <f t="shared" si="0"/>
        <v>-0.12280531010466934</v>
      </c>
      <c r="F55" s="8">
        <f t="shared" si="1"/>
        <v>0.12280531010466934</v>
      </c>
      <c r="G55" s="7">
        <f t="shared" si="2"/>
        <v>5</v>
      </c>
      <c r="H55" s="8">
        <v>2360925.2303138799</v>
      </c>
      <c r="I55" s="8">
        <f t="shared" si="3"/>
        <v>0.60008671292241</v>
      </c>
      <c r="J55" s="7">
        <f t="shared" si="4"/>
        <v>5</v>
      </c>
      <c r="K55" s="8">
        <f t="shared" si="5"/>
        <v>7.3693834870128247E-2</v>
      </c>
      <c r="L55" s="7">
        <f t="shared" si="6"/>
        <v>5</v>
      </c>
      <c r="M55" s="18">
        <f t="shared" si="7"/>
        <v>-1</v>
      </c>
      <c r="N55" s="18">
        <f t="shared" si="8"/>
        <v>-7.3693834870128247E-2</v>
      </c>
    </row>
    <row r="56" spans="1:25" x14ac:dyDescent="0.25">
      <c r="A56" s="7">
        <v>99</v>
      </c>
      <c r="B56" s="7" t="s">
        <v>111</v>
      </c>
      <c r="C56" s="8">
        <v>1560164.58544411</v>
      </c>
      <c r="D56" s="8">
        <v>1917620.1476148299</v>
      </c>
      <c r="E56" s="8">
        <f t="shared" si="0"/>
        <v>-0.18640582318418461</v>
      </c>
      <c r="F56" s="8">
        <f t="shared" si="1"/>
        <v>0.18640582318418461</v>
      </c>
      <c r="G56" s="7">
        <f t="shared" si="2"/>
        <v>13</v>
      </c>
      <c r="H56" s="8">
        <v>1817424.82521084</v>
      </c>
      <c r="I56" s="8">
        <f t="shared" si="3"/>
        <v>0.77954248300216833</v>
      </c>
      <c r="J56" s="7">
        <f t="shared" si="4"/>
        <v>21</v>
      </c>
      <c r="K56" s="8">
        <f t="shared" si="5"/>
        <v>0.14531125825106242</v>
      </c>
      <c r="L56" s="7">
        <f t="shared" si="6"/>
        <v>12</v>
      </c>
      <c r="M56" s="18">
        <f t="shared" si="7"/>
        <v>-1</v>
      </c>
      <c r="N56" s="18">
        <f t="shared" si="8"/>
        <v>-0.14531125825106242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1652132.1057581876</v>
      </c>
      <c r="D58" s="19">
        <f>AVERAGE(D24:D56)</f>
        <v>2114855.1109102825</v>
      </c>
      <c r="E58" s="19">
        <f>AVERAGE(E24:E56)</f>
        <v>-0.20873049609260114</v>
      </c>
      <c r="F58" s="19">
        <f>AVERAGE(F24:F56)</f>
        <v>0.21019884743526593</v>
      </c>
      <c r="G58" s="15" t="s">
        <v>114</v>
      </c>
      <c r="H58" s="19">
        <f>AVERAGE(H24:H56)</f>
        <v>1971553.2028084411</v>
      </c>
      <c r="I58" s="19">
        <f>AVERAGE(I24:I56)</f>
        <v>0.73773006909931538</v>
      </c>
      <c r="J58" s="15" t="s">
        <v>114</v>
      </c>
      <c r="K58" s="19">
        <f>AVERAGE(K24:K56)</f>
        <v>0.15052505180236986</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248616.30140017928</v>
      </c>
      <c r="D59" s="19">
        <f t="shared" ref="D59:K59" si="9">_xlfn.STDEV.S(D24:D56)</f>
        <v>401958.88415863586</v>
      </c>
      <c r="E59" s="19">
        <f t="shared" si="9"/>
        <v>9.3846030734215644E-2</v>
      </c>
      <c r="F59" s="19">
        <f t="shared" si="9"/>
        <v>9.0403091967393101E-2</v>
      </c>
      <c r="G59" s="15" t="s">
        <v>114</v>
      </c>
      <c r="H59" s="19">
        <f t="shared" si="9"/>
        <v>331441.58490838774</v>
      </c>
      <c r="I59" s="19">
        <f t="shared" si="9"/>
        <v>0.11936851815601641</v>
      </c>
      <c r="J59" s="15" t="s">
        <v>114</v>
      </c>
      <c r="K59" s="19">
        <f t="shared" si="9"/>
        <v>5.8998881317272545E-2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61810065321.904785</v>
      </c>
      <c r="D60" s="19">
        <f t="shared" ref="D60:K60" si="10">_xlfn.VAR.S(D24:D56)</f>
        <v>161570944554.05566</v>
      </c>
      <c r="E60" s="19">
        <f t="shared" si="10"/>
        <v>8.807077484567348E-3</v>
      </c>
      <c r="F60" s="19">
        <f t="shared" si="10"/>
        <v>8.1727190372649361E-3</v>
      </c>
      <c r="G60" s="15" t="s">
        <v>114</v>
      </c>
      <c r="H60" s="19">
        <f t="shared" si="10"/>
        <v>109853524206.58398</v>
      </c>
      <c r="I60" s="19">
        <f t="shared" si="10"/>
        <v>1.4248843126763222E-2</v>
      </c>
      <c r="J60" s="15" t="s">
        <v>114</v>
      </c>
      <c r="K60" s="19">
        <f t="shared" si="10"/>
        <v>3.4808679966896114E-3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2211668.8731079502</v>
      </c>
      <c r="D61" s="19">
        <f t="shared" ref="D61:K61" si="11">MAX(D24:D56)</f>
        <v>3183643.4986836901</v>
      </c>
      <c r="E61" s="19">
        <f t="shared" si="11"/>
        <v>2.4227797153969322E-2</v>
      </c>
      <c r="F61" s="19">
        <f t="shared" si="11"/>
        <v>0.38828679877897648</v>
      </c>
      <c r="G61" s="15" t="s">
        <v>114</v>
      </c>
      <c r="H61" s="19">
        <f t="shared" si="11"/>
        <v>2791434.4932337198</v>
      </c>
      <c r="I61" s="19">
        <f t="shared" si="11"/>
        <v>1</v>
      </c>
      <c r="J61" s="15" t="s">
        <v>114</v>
      </c>
      <c r="K61" s="19">
        <f t="shared" si="11"/>
        <v>0.25433425307514046</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1269532.2284673401</v>
      </c>
      <c r="D62" s="19">
        <f>MIN(D24:D56)</f>
        <v>1455419.5526249399</v>
      </c>
      <c r="E62" s="19">
        <f>MIN(E24:E56)</f>
        <v>-0.38828679877897648</v>
      </c>
      <c r="F62" s="19">
        <f>MIN(F24:F56)</f>
        <v>9.7808524508341769E-3</v>
      </c>
      <c r="G62" s="15" t="s">
        <v>114</v>
      </c>
      <c r="H62" s="19">
        <f>MIN(H24:H56)</f>
        <v>1416759.8609146399</v>
      </c>
      <c r="I62" s="19">
        <f>MIN(I24:I56)</f>
        <v>0.50753827981591049</v>
      </c>
      <c r="J62" s="15" t="s">
        <v>114</v>
      </c>
      <c r="K62" s="19">
        <f>MIN(K24:K56)</f>
        <v>6.0993686315987047E-3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t="s">
        <v>144</v>
      </c>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1">
      <colorScale>
        <cfvo type="min"/>
        <cfvo type="percentile" val="50"/>
        <cfvo type="max"/>
        <color rgb="FF63BE7B"/>
        <color rgb="FFFFEB84"/>
        <color rgb="FFF8696B"/>
      </colorScale>
    </cfRule>
  </conditionalFormatting>
  <conditionalFormatting sqref="G58:G62">
    <cfRule type="colorScale" priority="4">
      <colorScale>
        <cfvo type="min"/>
        <cfvo type="percentile" val="50"/>
        <cfvo type="max"/>
        <color rgb="FF63BE7B"/>
        <color rgb="FFFFEB84"/>
        <color rgb="FFF8696B"/>
      </colorScale>
    </cfRule>
  </conditionalFormatting>
  <conditionalFormatting sqref="J24:J56">
    <cfRule type="colorScale" priority="6">
      <colorScale>
        <cfvo type="min"/>
        <cfvo type="percentile" val="50"/>
        <cfvo type="max"/>
        <color rgb="FF63BE7B"/>
        <color rgb="FFFFEB84"/>
        <color rgb="FFF8696B"/>
      </colorScale>
    </cfRule>
  </conditionalFormatting>
  <conditionalFormatting sqref="J58:J62">
    <cfRule type="colorScale" priority="3">
      <colorScale>
        <cfvo type="min"/>
        <cfvo type="percentile" val="50"/>
        <cfvo type="max"/>
        <color rgb="FF63BE7B"/>
        <color rgb="FFFFEB84"/>
        <color rgb="FFF8696B"/>
      </colorScale>
    </cfRule>
  </conditionalFormatting>
  <conditionalFormatting sqref="L24:L56">
    <cfRule type="colorScale" priority="5">
      <colorScale>
        <cfvo type="min"/>
        <cfvo type="percentile" val="50"/>
        <cfvo type="max"/>
        <color rgb="FF63BE7B"/>
        <color rgb="FFFFEB84"/>
        <color rgb="FFF8696B"/>
      </colorScale>
    </cfRule>
  </conditionalFormatting>
  <conditionalFormatting sqref="L58:L62">
    <cfRule type="colorScale" priority="2">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DC27B-9DA0-483D-A30E-EC464F5E427E}">
  <dimension ref="A14:Y64"/>
  <sheetViews>
    <sheetView zoomScale="80" zoomScaleNormal="80" workbookViewId="0"/>
  </sheetViews>
  <sheetFormatPr baseColWidth="10" defaultColWidth="12.140625" defaultRowHeight="15" x14ac:dyDescent="0.25"/>
  <cols>
    <col min="1" max="1" width="19.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36</v>
      </c>
      <c r="I15" s="28"/>
      <c r="J15" s="28"/>
      <c r="K15" s="28"/>
      <c r="L15" s="28"/>
    </row>
    <row r="16" spans="1:12" s="4" customFormat="1" ht="44.1" customHeight="1" x14ac:dyDescent="0.25">
      <c r="A16" s="2" t="s">
        <v>5</v>
      </c>
      <c r="B16" s="23" t="s">
        <v>40</v>
      </c>
      <c r="C16" s="23"/>
      <c r="D16" s="23"/>
      <c r="E16" s="23"/>
      <c r="F16" s="23"/>
      <c r="G16" s="23"/>
      <c r="H16" s="23"/>
      <c r="I16" s="23"/>
      <c r="J16" s="23"/>
      <c r="K16" s="23"/>
      <c r="L16" s="23"/>
    </row>
    <row r="17" spans="1:14" s="4" customFormat="1" ht="44.1" customHeight="1" x14ac:dyDescent="0.25">
      <c r="A17" s="2" t="s">
        <v>56</v>
      </c>
      <c r="B17" s="23" t="s">
        <v>145</v>
      </c>
      <c r="C17" s="23"/>
      <c r="D17" s="23"/>
      <c r="E17" s="23"/>
      <c r="F17" s="23"/>
      <c r="G17" s="23"/>
      <c r="H17" s="23"/>
      <c r="I17" s="23"/>
      <c r="J17" s="23"/>
      <c r="K17" s="23"/>
      <c r="L17" s="23"/>
    </row>
    <row r="18" spans="1:14" s="4" customFormat="1" ht="44.1" customHeight="1" x14ac:dyDescent="0.25">
      <c r="A18" s="2" t="s">
        <v>58</v>
      </c>
      <c r="B18" s="23" t="s">
        <v>146</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169</v>
      </c>
      <c r="C20" s="23"/>
      <c r="D20" s="23"/>
      <c r="E20" s="23"/>
      <c r="F20" s="23"/>
      <c r="G20" s="23"/>
      <c r="H20" s="23"/>
      <c r="I20" s="23"/>
      <c r="J20" s="23"/>
      <c r="K20" s="23"/>
      <c r="L20" s="23"/>
    </row>
    <row r="21" spans="1:14" s="4" customFormat="1" ht="43.7" customHeight="1" x14ac:dyDescent="0.25">
      <c r="A21" s="16" t="s">
        <v>62</v>
      </c>
      <c r="B21" s="30" t="s">
        <v>63</v>
      </c>
      <c r="C21" s="30"/>
      <c r="D21" s="30"/>
      <c r="E21" s="17" t="s">
        <v>64</v>
      </c>
      <c r="F21" s="31" t="s">
        <v>147</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1.64294518974764E-2</v>
      </c>
      <c r="D24" s="8">
        <v>1.14743466980108E-2</v>
      </c>
      <c r="E24" s="8">
        <f>(C24-D24)/D24</f>
        <v>0.43184203248143271</v>
      </c>
      <c r="F24" s="8">
        <f>ABS(E24)</f>
        <v>0.43184203248143271</v>
      </c>
      <c r="G24" s="7">
        <f>RANK(F24,$F$24:$F$56,1)</f>
        <v>28</v>
      </c>
      <c r="H24" s="8">
        <v>1.40901526184024E-2</v>
      </c>
      <c r="I24" s="8">
        <f>MIN($H$24:$H$56)/H24</f>
        <v>8.7753419440240579E-2</v>
      </c>
      <c r="J24" s="7">
        <f>RANK(I24,$I$24:$I$56,1)</f>
        <v>19</v>
      </c>
      <c r="K24" s="8">
        <f>I24*F24</f>
        <v>3.7895615008269164E-2</v>
      </c>
      <c r="L24" s="7">
        <f>RANK(K24,$K$24:$K$56,1)</f>
        <v>25</v>
      </c>
      <c r="M24" s="18">
        <f>IF(E24&gt;0,1,-1)</f>
        <v>1</v>
      </c>
      <c r="N24" s="18">
        <f>K24*M24</f>
        <v>3.7895615008269164E-2</v>
      </c>
    </row>
    <row r="25" spans="1:14" x14ac:dyDescent="0.25">
      <c r="A25" s="7">
        <v>8</v>
      </c>
      <c r="B25" s="7" t="s">
        <v>80</v>
      </c>
      <c r="C25" s="8">
        <v>1.1427009870733499E-2</v>
      </c>
      <c r="D25" s="8">
        <v>1.26896752279277E-2</v>
      </c>
      <c r="E25" s="8">
        <f t="shared" ref="E25:E56" si="0">(C25-D25)/D25</f>
        <v>-9.9503362735028938E-2</v>
      </c>
      <c r="F25" s="8">
        <f t="shared" ref="F25:F56" si="1">ABS(E25)</f>
        <v>9.9503362735028938E-2</v>
      </c>
      <c r="G25" s="7">
        <f t="shared" ref="G25:G56" si="2">RANK(F25,$F$24:$F$56,1)</f>
        <v>7</v>
      </c>
      <c r="H25" s="8">
        <v>1.2027534599016201E-2</v>
      </c>
      <c r="I25" s="8">
        <f t="shared" ref="I25:I56" si="3">MIN($H$24:$H$56)/H25</f>
        <v>0.10280237088661602</v>
      </c>
      <c r="J25" s="7">
        <f t="shared" ref="J25:J56" si="4">RANK(I25,$I$24:$I$56,1)</f>
        <v>22</v>
      </c>
      <c r="K25" s="8">
        <f t="shared" ref="K25:K56" si="5">I25*F25</f>
        <v>1.0229181600351932E-2</v>
      </c>
      <c r="L25" s="7">
        <f t="shared" ref="L25:L56" si="6">RANK(K25,$K$24:$K$56,1)</f>
        <v>13</v>
      </c>
      <c r="M25" s="18">
        <f t="shared" ref="M25:M56" si="7">IF(E25&gt;0,1,-1)</f>
        <v>-1</v>
      </c>
      <c r="N25" s="18">
        <f t="shared" ref="N25:N56" si="8">K25*M25</f>
        <v>-1.0229181600351932E-2</v>
      </c>
    </row>
    <row r="26" spans="1:14" x14ac:dyDescent="0.25">
      <c r="A26" s="7">
        <v>11</v>
      </c>
      <c r="B26" s="7" t="s">
        <v>81</v>
      </c>
      <c r="C26" s="8">
        <v>4.47525864673722E-2</v>
      </c>
      <c r="D26" s="8">
        <v>3.7872432502040698E-2</v>
      </c>
      <c r="E26" s="8">
        <f t="shared" si="0"/>
        <v>0.18166654505122626</v>
      </c>
      <c r="F26" s="8">
        <f t="shared" si="1"/>
        <v>0.18166654505122626</v>
      </c>
      <c r="G26" s="7">
        <f t="shared" si="2"/>
        <v>19</v>
      </c>
      <c r="H26" s="8">
        <v>4.1551284670028901E-2</v>
      </c>
      <c r="I26" s="8">
        <f t="shared" si="3"/>
        <v>2.9757421040498718E-2</v>
      </c>
      <c r="J26" s="7">
        <f t="shared" si="4"/>
        <v>1</v>
      </c>
      <c r="K26" s="8">
        <f t="shared" si="5"/>
        <v>5.4059278700620689E-3</v>
      </c>
      <c r="L26" s="7">
        <f t="shared" si="6"/>
        <v>7</v>
      </c>
      <c r="M26" s="18">
        <f t="shared" si="7"/>
        <v>1</v>
      </c>
      <c r="N26" s="18">
        <f t="shared" si="8"/>
        <v>5.4059278700620689E-3</v>
      </c>
    </row>
    <row r="27" spans="1:14" x14ac:dyDescent="0.25">
      <c r="A27" s="7">
        <v>13</v>
      </c>
      <c r="B27" s="7" t="s">
        <v>82</v>
      </c>
      <c r="C27" s="8">
        <v>1.21746105495539E-2</v>
      </c>
      <c r="D27" s="8">
        <v>1.4586177275873699E-2</v>
      </c>
      <c r="E27" s="8">
        <f t="shared" si="0"/>
        <v>-0.16533233353118898</v>
      </c>
      <c r="F27" s="8">
        <f t="shared" si="1"/>
        <v>0.16533233353118898</v>
      </c>
      <c r="G27" s="7">
        <f t="shared" si="2"/>
        <v>18</v>
      </c>
      <c r="H27" s="8">
        <v>1.3340526020126401E-2</v>
      </c>
      <c r="I27" s="8">
        <f t="shared" si="3"/>
        <v>9.2684431695891592E-2</v>
      </c>
      <c r="J27" s="7">
        <f t="shared" si="4"/>
        <v>20</v>
      </c>
      <c r="K27" s="8">
        <f t="shared" si="5"/>
        <v>1.5323733374293852E-2</v>
      </c>
      <c r="L27" s="7">
        <f t="shared" si="6"/>
        <v>18</v>
      </c>
      <c r="M27" s="18">
        <f t="shared" si="7"/>
        <v>-1</v>
      </c>
      <c r="N27" s="18">
        <f t="shared" si="8"/>
        <v>-1.5323733374293852E-2</v>
      </c>
    </row>
    <row r="28" spans="1:14" x14ac:dyDescent="0.25">
      <c r="A28" s="7">
        <v>15</v>
      </c>
      <c r="B28" s="7" t="s">
        <v>83</v>
      </c>
      <c r="C28" s="8">
        <v>2.1846429993020999E-2</v>
      </c>
      <c r="D28" s="8">
        <v>2.4132873056713699E-2</v>
      </c>
      <c r="E28" s="8">
        <f t="shared" si="0"/>
        <v>-9.4743922877289458E-2</v>
      </c>
      <c r="F28" s="8">
        <f t="shared" si="1"/>
        <v>9.4743922877289458E-2</v>
      </c>
      <c r="G28" s="7">
        <f t="shared" si="2"/>
        <v>6</v>
      </c>
      <c r="H28" s="8">
        <v>2.2950398137354E-2</v>
      </c>
      <c r="I28" s="8">
        <f t="shared" si="3"/>
        <v>5.3875277687981053E-2</v>
      </c>
      <c r="J28" s="7">
        <f t="shared" si="4"/>
        <v>5</v>
      </c>
      <c r="K28" s="8">
        <f t="shared" si="5"/>
        <v>5.1043551542626301E-3</v>
      </c>
      <c r="L28" s="7">
        <f t="shared" si="6"/>
        <v>6</v>
      </c>
      <c r="M28" s="18">
        <f t="shared" si="7"/>
        <v>-1</v>
      </c>
      <c r="N28" s="18">
        <f t="shared" si="8"/>
        <v>-5.1043551542626301E-3</v>
      </c>
    </row>
    <row r="29" spans="1:14" x14ac:dyDescent="0.25">
      <c r="A29" s="7">
        <v>17</v>
      </c>
      <c r="B29" s="7" t="s">
        <v>84</v>
      </c>
      <c r="C29" s="8">
        <v>1.9455003521386901E-2</v>
      </c>
      <c r="D29" s="8">
        <v>1.7240368296653201E-2</v>
      </c>
      <c r="E29" s="8">
        <f t="shared" si="0"/>
        <v>0.12845637556151382</v>
      </c>
      <c r="F29" s="8">
        <f t="shared" si="1"/>
        <v>0.12845637556151382</v>
      </c>
      <c r="G29" s="7">
        <f t="shared" si="2"/>
        <v>10</v>
      </c>
      <c r="H29" s="8">
        <v>1.8407769107585899E-2</v>
      </c>
      <c r="I29" s="8">
        <f t="shared" si="3"/>
        <v>6.7170500970164887E-2</v>
      </c>
      <c r="J29" s="7">
        <f t="shared" si="4"/>
        <v>12</v>
      </c>
      <c r="K29" s="8">
        <f t="shared" si="5"/>
        <v>8.6284790992785295E-3</v>
      </c>
      <c r="L29" s="7">
        <f t="shared" si="6"/>
        <v>10</v>
      </c>
      <c r="M29" s="18">
        <f t="shared" si="7"/>
        <v>1</v>
      </c>
      <c r="N29" s="18">
        <f t="shared" si="8"/>
        <v>8.6284790992785295E-3</v>
      </c>
    </row>
    <row r="30" spans="1:14" x14ac:dyDescent="0.25">
      <c r="A30" s="7">
        <v>18</v>
      </c>
      <c r="B30" s="7" t="s">
        <v>85</v>
      </c>
      <c r="C30" s="8">
        <v>1.80963413072458E-2</v>
      </c>
      <c r="D30" s="8">
        <v>2.0932924828694001E-2</v>
      </c>
      <c r="E30" s="8">
        <f t="shared" si="0"/>
        <v>-0.13550822661723447</v>
      </c>
      <c r="F30" s="8">
        <f t="shared" si="1"/>
        <v>0.13550822661723447</v>
      </c>
      <c r="G30" s="7">
        <f t="shared" si="2"/>
        <v>12</v>
      </c>
      <c r="H30" s="8">
        <v>1.9482298635649299E-2</v>
      </c>
      <c r="I30" s="8">
        <f t="shared" si="3"/>
        <v>6.3465769405523828E-2</v>
      </c>
      <c r="J30" s="7">
        <f t="shared" si="4"/>
        <v>10</v>
      </c>
      <c r="K30" s="8">
        <f t="shared" si="5"/>
        <v>8.6001338630408691E-3</v>
      </c>
      <c r="L30" s="7">
        <f t="shared" si="6"/>
        <v>9</v>
      </c>
      <c r="M30" s="18">
        <f t="shared" si="7"/>
        <v>-1</v>
      </c>
      <c r="N30" s="18">
        <f t="shared" si="8"/>
        <v>-8.6001338630408691E-3</v>
      </c>
    </row>
    <row r="31" spans="1:14" x14ac:dyDescent="0.25">
      <c r="A31" s="7">
        <v>19</v>
      </c>
      <c r="B31" s="7" t="s">
        <v>86</v>
      </c>
      <c r="C31" s="8">
        <v>2.0506446570277E-2</v>
      </c>
      <c r="D31" s="8">
        <v>1.5365388806204999E-2</v>
      </c>
      <c r="E31" s="8">
        <f t="shared" si="0"/>
        <v>0.33458689714352619</v>
      </c>
      <c r="F31" s="8">
        <f t="shared" si="1"/>
        <v>0.33458689714352619</v>
      </c>
      <c r="G31" s="7">
        <f t="shared" si="2"/>
        <v>23</v>
      </c>
      <c r="H31" s="8">
        <v>1.80271042976952E-2</v>
      </c>
      <c r="I31" s="8">
        <f t="shared" si="3"/>
        <v>6.8588889944890014E-2</v>
      </c>
      <c r="J31" s="7">
        <f t="shared" si="4"/>
        <v>13</v>
      </c>
      <c r="K31" s="8">
        <f t="shared" si="5"/>
        <v>2.2948943865179552E-2</v>
      </c>
      <c r="L31" s="7">
        <f t="shared" si="6"/>
        <v>22</v>
      </c>
      <c r="M31" s="18">
        <f t="shared" si="7"/>
        <v>1</v>
      </c>
      <c r="N31" s="18">
        <f t="shared" si="8"/>
        <v>2.2948943865179552E-2</v>
      </c>
    </row>
    <row r="32" spans="1:14" x14ac:dyDescent="0.25">
      <c r="A32" s="7">
        <v>20</v>
      </c>
      <c r="B32" s="7" t="s">
        <v>87</v>
      </c>
      <c r="C32" s="8">
        <v>1.21722232822668E-2</v>
      </c>
      <c r="D32" s="8">
        <v>7.0101620076540297E-3</v>
      </c>
      <c r="E32" s="8">
        <f t="shared" si="0"/>
        <v>0.73636832771861549</v>
      </c>
      <c r="F32" s="8">
        <f t="shared" si="1"/>
        <v>0.73636832771861549</v>
      </c>
      <c r="G32" s="7">
        <f t="shared" si="2"/>
        <v>32</v>
      </c>
      <c r="H32" s="8">
        <v>9.6893598616243307E-3</v>
      </c>
      <c r="I32" s="8">
        <f t="shared" si="3"/>
        <v>0.12760998562936945</v>
      </c>
      <c r="J32" s="7">
        <f t="shared" si="4"/>
        <v>25</v>
      </c>
      <c r="K32" s="8">
        <f t="shared" si="5"/>
        <v>9.3967951718095341E-2</v>
      </c>
      <c r="L32" s="7">
        <f t="shared" si="6"/>
        <v>32</v>
      </c>
      <c r="M32" s="18">
        <f t="shared" si="7"/>
        <v>1</v>
      </c>
      <c r="N32" s="18">
        <f t="shared" si="8"/>
        <v>9.3967951718095341E-2</v>
      </c>
    </row>
    <row r="33" spans="1:14" x14ac:dyDescent="0.25">
      <c r="A33" s="7">
        <v>23</v>
      </c>
      <c r="B33" s="7" t="s">
        <v>88</v>
      </c>
      <c r="C33" s="8">
        <v>9.1221576459755097E-3</v>
      </c>
      <c r="D33" s="8">
        <v>9.1957241544923692E-3</v>
      </c>
      <c r="E33" s="8">
        <f t="shared" si="0"/>
        <v>-8.0000777840775195E-3</v>
      </c>
      <c r="F33" s="8">
        <f t="shared" si="1"/>
        <v>8.0000777840775195E-3</v>
      </c>
      <c r="G33" s="7">
        <f t="shared" si="2"/>
        <v>1</v>
      </c>
      <c r="H33" s="8">
        <v>9.1577008971444607E-3</v>
      </c>
      <c r="I33" s="8">
        <f t="shared" si="3"/>
        <v>0.1350185037256699</v>
      </c>
      <c r="J33" s="7">
        <f t="shared" si="4"/>
        <v>27</v>
      </c>
      <c r="K33" s="8">
        <f t="shared" si="5"/>
        <v>1.0801585320951196E-3</v>
      </c>
      <c r="L33" s="7">
        <f t="shared" si="6"/>
        <v>1</v>
      </c>
      <c r="M33" s="18">
        <f t="shared" si="7"/>
        <v>-1</v>
      </c>
      <c r="N33" s="18">
        <f t="shared" si="8"/>
        <v>-1.0801585320951196E-3</v>
      </c>
    </row>
    <row r="34" spans="1:14" x14ac:dyDescent="0.25">
      <c r="A34" s="7">
        <v>25</v>
      </c>
      <c r="B34" s="7" t="s">
        <v>89</v>
      </c>
      <c r="C34" s="8">
        <v>2.0792784462670501E-2</v>
      </c>
      <c r="D34" s="8">
        <v>1.9430127904077499E-2</v>
      </c>
      <c r="E34" s="8">
        <f t="shared" si="0"/>
        <v>7.0131116239695077E-2</v>
      </c>
      <c r="F34" s="8">
        <f t="shared" si="1"/>
        <v>7.0131116239695077E-2</v>
      </c>
      <c r="G34" s="7">
        <f t="shared" si="2"/>
        <v>4</v>
      </c>
      <c r="H34" s="8">
        <v>2.0129882098102202E-2</v>
      </c>
      <c r="I34" s="8">
        <f t="shared" si="3"/>
        <v>6.1424059349867749E-2</v>
      </c>
      <c r="J34" s="7">
        <f t="shared" si="4"/>
        <v>9</v>
      </c>
      <c r="K34" s="8">
        <f t="shared" si="5"/>
        <v>4.3077378461795039E-3</v>
      </c>
      <c r="L34" s="7">
        <f t="shared" si="6"/>
        <v>5</v>
      </c>
      <c r="M34" s="18">
        <f t="shared" si="7"/>
        <v>1</v>
      </c>
      <c r="N34" s="18">
        <f t="shared" si="8"/>
        <v>4.3077378461795039E-3</v>
      </c>
    </row>
    <row r="35" spans="1:14" x14ac:dyDescent="0.25">
      <c r="A35" s="7">
        <v>27</v>
      </c>
      <c r="B35" s="7" t="s">
        <v>90</v>
      </c>
      <c r="C35" s="8">
        <v>1.1475441153113799E-3</v>
      </c>
      <c r="D35" s="8">
        <v>1.33656594840705E-3</v>
      </c>
      <c r="E35" s="8">
        <f t="shared" si="0"/>
        <v>-0.14142349902071846</v>
      </c>
      <c r="F35" s="8">
        <f t="shared" si="1"/>
        <v>0.14142349902071846</v>
      </c>
      <c r="G35" s="7">
        <f t="shared" si="2"/>
        <v>14</v>
      </c>
      <c r="H35" s="8">
        <v>1.2364590726996699E-3</v>
      </c>
      <c r="I35" s="8">
        <f t="shared" si="3"/>
        <v>1</v>
      </c>
      <c r="J35" s="7">
        <f t="shared" si="4"/>
        <v>33</v>
      </c>
      <c r="K35" s="8">
        <f t="shared" si="5"/>
        <v>0.14142349902071846</v>
      </c>
      <c r="L35" s="7">
        <f t="shared" si="6"/>
        <v>33</v>
      </c>
      <c r="M35" s="18">
        <f t="shared" si="7"/>
        <v>-1</v>
      </c>
      <c r="N35" s="18">
        <f t="shared" si="8"/>
        <v>-0.14142349902071846</v>
      </c>
    </row>
    <row r="36" spans="1:14" x14ac:dyDescent="0.25">
      <c r="A36" s="7">
        <v>41</v>
      </c>
      <c r="B36" s="7" t="s">
        <v>91</v>
      </c>
      <c r="C36" s="8">
        <v>1.65136758747681E-2</v>
      </c>
      <c r="D36" s="8">
        <v>1.36085376645835E-2</v>
      </c>
      <c r="E36" s="8">
        <f t="shared" si="0"/>
        <v>0.21347908803936241</v>
      </c>
      <c r="F36" s="8">
        <f t="shared" si="1"/>
        <v>0.21347908803936241</v>
      </c>
      <c r="G36" s="7">
        <f t="shared" si="2"/>
        <v>21</v>
      </c>
      <c r="H36" s="8">
        <v>1.51066624494586E-2</v>
      </c>
      <c r="I36" s="8">
        <f t="shared" si="3"/>
        <v>8.1848593416078003E-2</v>
      </c>
      <c r="J36" s="7">
        <f t="shared" si="4"/>
        <v>16</v>
      </c>
      <c r="K36" s="8">
        <f t="shared" si="5"/>
        <v>1.7472963079768894E-2</v>
      </c>
      <c r="L36" s="7">
        <f t="shared" si="6"/>
        <v>19</v>
      </c>
      <c r="M36" s="18">
        <f t="shared" si="7"/>
        <v>1</v>
      </c>
      <c r="N36" s="18">
        <f t="shared" si="8"/>
        <v>1.7472963079768894E-2</v>
      </c>
    </row>
    <row r="37" spans="1:14" x14ac:dyDescent="0.25">
      <c r="A37" s="7">
        <v>44</v>
      </c>
      <c r="B37" s="7" t="s">
        <v>92</v>
      </c>
      <c r="C37" s="8">
        <v>4.0008379084797499E-3</v>
      </c>
      <c r="D37" s="8">
        <v>6.45068939203186E-3</v>
      </c>
      <c r="E37" s="8">
        <f t="shared" si="0"/>
        <v>-0.37978134346047743</v>
      </c>
      <c r="F37" s="8">
        <f t="shared" si="1"/>
        <v>0.37978134346047743</v>
      </c>
      <c r="G37" s="7">
        <f t="shared" si="2"/>
        <v>27</v>
      </c>
      <c r="H37" s="8">
        <v>5.1497402376850902E-3</v>
      </c>
      <c r="I37" s="8">
        <f t="shared" si="3"/>
        <v>0.24010125086532183</v>
      </c>
      <c r="J37" s="7">
        <f t="shared" si="4"/>
        <v>29</v>
      </c>
      <c r="K37" s="8">
        <f t="shared" si="5"/>
        <v>9.118597562017304E-2</v>
      </c>
      <c r="L37" s="7">
        <f t="shared" si="6"/>
        <v>31</v>
      </c>
      <c r="M37" s="18">
        <f t="shared" si="7"/>
        <v>-1</v>
      </c>
      <c r="N37" s="18">
        <f t="shared" si="8"/>
        <v>-9.118597562017304E-2</v>
      </c>
    </row>
    <row r="38" spans="1:14" x14ac:dyDescent="0.25">
      <c r="A38" s="7">
        <v>47</v>
      </c>
      <c r="B38" s="7" t="s">
        <v>93</v>
      </c>
      <c r="C38" s="8">
        <v>1.13032517840216E-2</v>
      </c>
      <c r="D38" s="8">
        <v>7.76786285831714E-3</v>
      </c>
      <c r="E38" s="8">
        <f t="shared" si="0"/>
        <v>0.45513019348932998</v>
      </c>
      <c r="F38" s="8">
        <f t="shared" si="1"/>
        <v>0.45513019348932998</v>
      </c>
      <c r="G38" s="7">
        <f t="shared" si="2"/>
        <v>29</v>
      </c>
      <c r="H38" s="8">
        <v>9.5896362558270699E-3</v>
      </c>
      <c r="I38" s="8">
        <f t="shared" si="3"/>
        <v>0.12893701488920864</v>
      </c>
      <c r="J38" s="7">
        <f t="shared" si="4"/>
        <v>26</v>
      </c>
      <c r="K38" s="8">
        <f t="shared" si="5"/>
        <v>5.8683128534462149E-2</v>
      </c>
      <c r="L38" s="7">
        <f t="shared" si="6"/>
        <v>27</v>
      </c>
      <c r="M38" s="18">
        <f t="shared" si="7"/>
        <v>1</v>
      </c>
      <c r="N38" s="18">
        <f t="shared" si="8"/>
        <v>5.8683128534462149E-2</v>
      </c>
    </row>
    <row r="39" spans="1:14" x14ac:dyDescent="0.25">
      <c r="A39" s="7">
        <v>50</v>
      </c>
      <c r="B39" s="7" t="s">
        <v>94</v>
      </c>
      <c r="C39" s="8">
        <v>3.7894926566792102E-2</v>
      </c>
      <c r="D39" s="8">
        <v>3.4361443421066701E-2</v>
      </c>
      <c r="E39" s="8">
        <f t="shared" si="0"/>
        <v>0.10283279146414011</v>
      </c>
      <c r="F39" s="8">
        <f t="shared" si="1"/>
        <v>0.10283279146414011</v>
      </c>
      <c r="G39" s="7">
        <f t="shared" si="2"/>
        <v>8</v>
      </c>
      <c r="H39" s="8">
        <v>3.61572393056874E-2</v>
      </c>
      <c r="I39" s="8">
        <f t="shared" si="3"/>
        <v>3.4196722328443355E-2</v>
      </c>
      <c r="J39" s="7">
        <f t="shared" si="4"/>
        <v>2</v>
      </c>
      <c r="K39" s="8">
        <f t="shared" si="5"/>
        <v>3.5165444159579191E-3</v>
      </c>
      <c r="L39" s="7">
        <f t="shared" si="6"/>
        <v>4</v>
      </c>
      <c r="M39" s="18">
        <f t="shared" si="7"/>
        <v>1</v>
      </c>
      <c r="N39" s="18">
        <f t="shared" si="8"/>
        <v>3.5165444159579191E-3</v>
      </c>
    </row>
    <row r="40" spans="1:14" x14ac:dyDescent="0.25">
      <c r="A40" s="7">
        <v>52</v>
      </c>
      <c r="B40" s="7" t="s">
        <v>95</v>
      </c>
      <c r="C40" s="8">
        <v>1.6655067516870799E-2</v>
      </c>
      <c r="D40" s="8">
        <v>9.5715541796251597E-3</v>
      </c>
      <c r="E40" s="8">
        <f t="shared" si="0"/>
        <v>0.74005884564956226</v>
      </c>
      <c r="F40" s="8">
        <f t="shared" si="1"/>
        <v>0.74005884564956226</v>
      </c>
      <c r="G40" s="7">
        <f t="shared" si="2"/>
        <v>33</v>
      </c>
      <c r="H40" s="8">
        <v>1.3315827955429099E-2</v>
      </c>
      <c r="I40" s="8">
        <f t="shared" si="3"/>
        <v>9.2856341854097302E-2</v>
      </c>
      <c r="J40" s="7">
        <f t="shared" si="4"/>
        <v>21</v>
      </c>
      <c r="K40" s="8">
        <f t="shared" si="5"/>
        <v>6.8719157163784378E-2</v>
      </c>
      <c r="L40" s="7">
        <f t="shared" si="6"/>
        <v>28</v>
      </c>
      <c r="M40" s="18">
        <f t="shared" si="7"/>
        <v>1</v>
      </c>
      <c r="N40" s="18">
        <f t="shared" si="8"/>
        <v>6.8719157163784378E-2</v>
      </c>
    </row>
    <row r="41" spans="1:14" x14ac:dyDescent="0.25">
      <c r="A41" s="7">
        <v>54</v>
      </c>
      <c r="B41" s="7" t="s">
        <v>96</v>
      </c>
      <c r="C41" s="8">
        <v>1.50442514769796E-2</v>
      </c>
      <c r="D41" s="8">
        <v>1.70245659372904E-2</v>
      </c>
      <c r="E41" s="8">
        <f t="shared" si="0"/>
        <v>-0.11632099564859646</v>
      </c>
      <c r="F41" s="8">
        <f t="shared" si="1"/>
        <v>0.11632099564859646</v>
      </c>
      <c r="G41" s="7">
        <f t="shared" si="2"/>
        <v>9</v>
      </c>
      <c r="H41" s="8">
        <v>1.5998182871955601E-2</v>
      </c>
      <c r="I41" s="8">
        <f t="shared" si="3"/>
        <v>7.7287469620512375E-2</v>
      </c>
      <c r="J41" s="7">
        <f t="shared" si="4"/>
        <v>14</v>
      </c>
      <c r="K41" s="8">
        <f t="shared" si="5"/>
        <v>8.9901554174186514E-3</v>
      </c>
      <c r="L41" s="7">
        <f t="shared" si="6"/>
        <v>11</v>
      </c>
      <c r="M41" s="18">
        <f t="shared" si="7"/>
        <v>-1</v>
      </c>
      <c r="N41" s="18">
        <f t="shared" si="8"/>
        <v>-8.9901554174186514E-3</v>
      </c>
    </row>
    <row r="42" spans="1:14" x14ac:dyDescent="0.25">
      <c r="A42" s="7">
        <v>63</v>
      </c>
      <c r="B42" s="7" t="s">
        <v>97</v>
      </c>
      <c r="C42" s="8">
        <v>2.5527133739690601E-2</v>
      </c>
      <c r="D42" s="8">
        <v>2.72213985393038E-2</v>
      </c>
      <c r="E42" s="8">
        <f t="shared" si="0"/>
        <v>-6.224018200853728E-2</v>
      </c>
      <c r="F42" s="8">
        <f t="shared" si="1"/>
        <v>6.224018200853728E-2</v>
      </c>
      <c r="G42" s="7">
        <f t="shared" si="2"/>
        <v>3</v>
      </c>
      <c r="H42" s="8">
        <v>2.6321968763904802E-2</v>
      </c>
      <c r="I42" s="8">
        <f t="shared" si="3"/>
        <v>4.6974414558048586E-2</v>
      </c>
      <c r="J42" s="7">
        <f t="shared" si="4"/>
        <v>4</v>
      </c>
      <c r="K42" s="8">
        <f t="shared" si="5"/>
        <v>2.9236961118374273E-3</v>
      </c>
      <c r="L42" s="7">
        <f t="shared" si="6"/>
        <v>3</v>
      </c>
      <c r="M42" s="18">
        <f t="shared" si="7"/>
        <v>-1</v>
      </c>
      <c r="N42" s="18">
        <f t="shared" si="8"/>
        <v>-2.9236961118374273E-3</v>
      </c>
    </row>
    <row r="43" spans="1:14" x14ac:dyDescent="0.25">
      <c r="A43" s="7">
        <v>66</v>
      </c>
      <c r="B43" s="7" t="s">
        <v>98</v>
      </c>
      <c r="C43" s="8">
        <v>1.55813311946274E-2</v>
      </c>
      <c r="D43" s="8">
        <v>1.33898170632106E-2</v>
      </c>
      <c r="E43" s="8">
        <f t="shared" si="0"/>
        <v>0.16367020707386126</v>
      </c>
      <c r="F43" s="8">
        <f t="shared" si="1"/>
        <v>0.16367020707386126</v>
      </c>
      <c r="G43" s="7">
        <f t="shared" si="2"/>
        <v>17</v>
      </c>
      <c r="H43" s="8">
        <v>1.45733393008779E-2</v>
      </c>
      <c r="I43" s="8">
        <f t="shared" si="3"/>
        <v>8.4843908947154309E-2</v>
      </c>
      <c r="J43" s="7">
        <f t="shared" si="4"/>
        <v>18</v>
      </c>
      <c r="K43" s="8">
        <f t="shared" si="5"/>
        <v>1.3886420146336577E-2</v>
      </c>
      <c r="L43" s="7">
        <f t="shared" si="6"/>
        <v>17</v>
      </c>
      <c r="M43" s="18">
        <f t="shared" si="7"/>
        <v>1</v>
      </c>
      <c r="N43" s="18">
        <f t="shared" si="8"/>
        <v>1.3886420146336577E-2</v>
      </c>
    </row>
    <row r="44" spans="1:14" x14ac:dyDescent="0.25">
      <c r="A44" s="7">
        <v>68</v>
      </c>
      <c r="B44" s="7" t="s">
        <v>99</v>
      </c>
      <c r="C44" s="8">
        <v>2.44180210400196E-2</v>
      </c>
      <c r="D44" s="8">
        <v>2.0154736428763101E-2</v>
      </c>
      <c r="E44" s="8">
        <f t="shared" si="0"/>
        <v>0.21152767868362235</v>
      </c>
      <c r="F44" s="8">
        <f t="shared" si="1"/>
        <v>0.21152767868362235</v>
      </c>
      <c r="G44" s="7">
        <f t="shared" si="2"/>
        <v>20</v>
      </c>
      <c r="H44" s="8">
        <v>2.2372260105114599E-2</v>
      </c>
      <c r="I44" s="8">
        <f t="shared" si="3"/>
        <v>5.5267508373773949E-2</v>
      </c>
      <c r="J44" s="7">
        <f t="shared" si="4"/>
        <v>7</v>
      </c>
      <c r="K44" s="8">
        <f t="shared" si="5"/>
        <v>1.1690607752932064E-2</v>
      </c>
      <c r="L44" s="7">
        <f t="shared" si="6"/>
        <v>14</v>
      </c>
      <c r="M44" s="18">
        <f t="shared" si="7"/>
        <v>1</v>
      </c>
      <c r="N44" s="18">
        <f t="shared" si="8"/>
        <v>1.1690607752932064E-2</v>
      </c>
    </row>
    <row r="45" spans="1:14" x14ac:dyDescent="0.25">
      <c r="A45" s="7">
        <v>70</v>
      </c>
      <c r="B45" s="7" t="s">
        <v>100</v>
      </c>
      <c r="C45" s="8">
        <v>4.6286684845434998E-3</v>
      </c>
      <c r="D45" s="8">
        <v>4.6801000560535702E-3</v>
      </c>
      <c r="E45" s="8">
        <f t="shared" si="0"/>
        <v>-1.0989417083838876E-2</v>
      </c>
      <c r="F45" s="8">
        <f t="shared" si="1"/>
        <v>1.0989417083838876E-2</v>
      </c>
      <c r="G45" s="7">
        <f t="shared" si="2"/>
        <v>2</v>
      </c>
      <c r="H45" s="8">
        <v>4.6540735695798302E-3</v>
      </c>
      <c r="I45" s="8">
        <f t="shared" si="3"/>
        <v>0.26567243818006459</v>
      </c>
      <c r="J45" s="7">
        <f t="shared" si="4"/>
        <v>30</v>
      </c>
      <c r="K45" s="8">
        <f t="shared" si="5"/>
        <v>2.9195852308411293E-3</v>
      </c>
      <c r="L45" s="7">
        <f t="shared" si="6"/>
        <v>2</v>
      </c>
      <c r="M45" s="18">
        <f t="shared" si="7"/>
        <v>-1</v>
      </c>
      <c r="N45" s="18">
        <f t="shared" si="8"/>
        <v>-2.9195852308411293E-3</v>
      </c>
    </row>
    <row r="46" spans="1:14" x14ac:dyDescent="0.25">
      <c r="A46" s="7">
        <v>73</v>
      </c>
      <c r="B46" s="7" t="s">
        <v>101</v>
      </c>
      <c r="C46" s="8">
        <v>2.1142338068049601E-2</v>
      </c>
      <c r="D46" s="8">
        <v>2.48173128531777E-2</v>
      </c>
      <c r="E46" s="8">
        <f t="shared" si="0"/>
        <v>-0.14808109189216839</v>
      </c>
      <c r="F46" s="8">
        <f t="shared" si="1"/>
        <v>0.14808109189216839</v>
      </c>
      <c r="G46" s="7">
        <f t="shared" si="2"/>
        <v>15</v>
      </c>
      <c r="H46" s="8">
        <v>2.2934169265911099E-2</v>
      </c>
      <c r="I46" s="8">
        <f t="shared" si="3"/>
        <v>5.3913401369088107E-2</v>
      </c>
      <c r="J46" s="7">
        <f t="shared" si="4"/>
        <v>6</v>
      </c>
      <c r="K46" s="8">
        <f t="shared" si="5"/>
        <v>7.9835553423552932E-3</v>
      </c>
      <c r="L46" s="7">
        <f t="shared" si="6"/>
        <v>8</v>
      </c>
      <c r="M46" s="18">
        <f t="shared" si="7"/>
        <v>-1</v>
      </c>
      <c r="N46" s="18">
        <f t="shared" si="8"/>
        <v>-7.9835553423552932E-3</v>
      </c>
    </row>
    <row r="47" spans="1:14" x14ac:dyDescent="0.25">
      <c r="A47" s="7">
        <v>76</v>
      </c>
      <c r="B47" s="7" t="s">
        <v>102</v>
      </c>
      <c r="C47" s="8">
        <v>2.4952039573225199E-2</v>
      </c>
      <c r="D47" s="8">
        <v>1.8216601977697301E-2</v>
      </c>
      <c r="E47" s="8">
        <f t="shared" si="0"/>
        <v>0.36974171164161879</v>
      </c>
      <c r="F47" s="8">
        <f t="shared" si="1"/>
        <v>0.36974171164161879</v>
      </c>
      <c r="G47" s="7">
        <f t="shared" si="2"/>
        <v>26</v>
      </c>
      <c r="H47" s="8">
        <v>2.1895289348137299E-2</v>
      </c>
      <c r="I47" s="8">
        <f t="shared" si="3"/>
        <v>5.6471465301958179E-2</v>
      </c>
      <c r="J47" s="7">
        <f t="shared" si="4"/>
        <v>8</v>
      </c>
      <c r="K47" s="8">
        <f t="shared" si="5"/>
        <v>2.08798562396563E-2</v>
      </c>
      <c r="L47" s="7">
        <f t="shared" si="6"/>
        <v>21</v>
      </c>
      <c r="M47" s="18">
        <f t="shared" si="7"/>
        <v>1</v>
      </c>
      <c r="N47" s="18">
        <f t="shared" si="8"/>
        <v>2.08798562396563E-2</v>
      </c>
    </row>
    <row r="48" spans="1:14" x14ac:dyDescent="0.25">
      <c r="A48" s="7">
        <v>81</v>
      </c>
      <c r="B48" s="7" t="s">
        <v>103</v>
      </c>
      <c r="C48" s="8">
        <v>1.69732192300154E-2</v>
      </c>
      <c r="D48" s="8">
        <v>1.25643921755087E-2</v>
      </c>
      <c r="E48" s="8">
        <f t="shared" si="0"/>
        <v>0.35089855465516762</v>
      </c>
      <c r="F48" s="8">
        <f t="shared" si="1"/>
        <v>0.35089855465516762</v>
      </c>
      <c r="G48" s="7">
        <f t="shared" si="2"/>
        <v>25</v>
      </c>
      <c r="H48" s="8">
        <v>1.48008259715923E-2</v>
      </c>
      <c r="I48" s="8">
        <f t="shared" si="3"/>
        <v>8.3539869671655179E-2</v>
      </c>
      <c r="J48" s="7">
        <f t="shared" si="4"/>
        <v>17</v>
      </c>
      <c r="K48" s="8">
        <f t="shared" si="5"/>
        <v>2.9314019523864875E-2</v>
      </c>
      <c r="L48" s="7">
        <f t="shared" si="6"/>
        <v>23</v>
      </c>
      <c r="M48" s="18">
        <f t="shared" si="7"/>
        <v>1</v>
      </c>
      <c r="N48" s="18">
        <f t="shared" si="8"/>
        <v>2.9314019523864875E-2</v>
      </c>
    </row>
    <row r="49" spans="1:25" x14ac:dyDescent="0.25">
      <c r="A49" s="7">
        <v>85</v>
      </c>
      <c r="B49" s="7" t="s">
        <v>104</v>
      </c>
      <c r="C49" s="8">
        <v>3.8410629556663203E-2</v>
      </c>
      <c r="D49" s="8">
        <v>2.8663410620285799E-2</v>
      </c>
      <c r="E49" s="8">
        <f t="shared" si="0"/>
        <v>0.34005789002230807</v>
      </c>
      <c r="F49" s="8">
        <f t="shared" si="1"/>
        <v>0.34005789002230807</v>
      </c>
      <c r="G49" s="7">
        <f t="shared" si="2"/>
        <v>24</v>
      </c>
      <c r="H49" s="8">
        <v>3.3630421421058099E-2</v>
      </c>
      <c r="I49" s="8">
        <f t="shared" si="3"/>
        <v>3.6766089167275376E-2</v>
      </c>
      <c r="J49" s="7">
        <f t="shared" si="4"/>
        <v>3</v>
      </c>
      <c r="K49" s="8">
        <f t="shared" si="5"/>
        <v>1.2502598706595702E-2</v>
      </c>
      <c r="L49" s="7">
        <f t="shared" si="6"/>
        <v>15</v>
      </c>
      <c r="M49" s="18">
        <f t="shared" si="7"/>
        <v>1</v>
      </c>
      <c r="N49" s="18">
        <f t="shared" si="8"/>
        <v>1.2502598706595702E-2</v>
      </c>
    </row>
    <row r="50" spans="1:25" x14ac:dyDescent="0.25">
      <c r="A50" s="7">
        <v>86</v>
      </c>
      <c r="B50" s="7" t="s">
        <v>105</v>
      </c>
      <c r="C50" s="8">
        <v>1.93960045165243E-2</v>
      </c>
      <c r="D50" s="8">
        <v>1.21588638161892E-2</v>
      </c>
      <c r="E50" s="8">
        <f t="shared" si="0"/>
        <v>0.59521521169593505</v>
      </c>
      <c r="F50" s="8">
        <f t="shared" si="1"/>
        <v>0.59521521169593505</v>
      </c>
      <c r="G50" s="7">
        <f t="shared" si="2"/>
        <v>30</v>
      </c>
      <c r="H50" s="8">
        <v>1.5872969941875099E-2</v>
      </c>
      <c r="I50" s="8">
        <f t="shared" si="3"/>
        <v>7.789714698808313E-2</v>
      </c>
      <c r="J50" s="7">
        <f t="shared" si="4"/>
        <v>15</v>
      </c>
      <c r="K50" s="8">
        <f t="shared" si="5"/>
        <v>4.6365566835021271E-2</v>
      </c>
      <c r="L50" s="7">
        <f t="shared" si="6"/>
        <v>26</v>
      </c>
      <c r="M50" s="18">
        <f t="shared" si="7"/>
        <v>1</v>
      </c>
      <c r="N50" s="18">
        <f t="shared" si="8"/>
        <v>4.6365566835021271E-2</v>
      </c>
    </row>
    <row r="51" spans="1:25" x14ac:dyDescent="0.25">
      <c r="A51" s="7">
        <v>88</v>
      </c>
      <c r="B51" s="7" t="s">
        <v>106</v>
      </c>
      <c r="C51" s="8">
        <v>1.06771532754665E-2</v>
      </c>
      <c r="D51" s="8">
        <v>9.2582969331910393E-3</v>
      </c>
      <c r="E51" s="8">
        <f t="shared" si="0"/>
        <v>0.15325241267525716</v>
      </c>
      <c r="F51" s="8">
        <f t="shared" si="1"/>
        <v>0.15325241267525716</v>
      </c>
      <c r="G51" s="7">
        <f t="shared" si="2"/>
        <v>16</v>
      </c>
      <c r="H51" s="8">
        <v>1.0016663406604299E-2</v>
      </c>
      <c r="I51" s="8">
        <f t="shared" si="3"/>
        <v>0.12344021382254233</v>
      </c>
      <c r="J51" s="7">
        <f t="shared" si="4"/>
        <v>24</v>
      </c>
      <c r="K51" s="8">
        <f t="shared" si="5"/>
        <v>1.8917510589454241E-2</v>
      </c>
      <c r="L51" s="7">
        <f t="shared" si="6"/>
        <v>20</v>
      </c>
      <c r="M51" s="18">
        <f t="shared" si="7"/>
        <v>1</v>
      </c>
      <c r="N51" s="18">
        <f t="shared" si="8"/>
        <v>1.8917510589454241E-2</v>
      </c>
    </row>
    <row r="52" spans="1:25" x14ac:dyDescent="0.25">
      <c r="A52" s="7">
        <v>91</v>
      </c>
      <c r="B52" s="7" t="s">
        <v>107</v>
      </c>
      <c r="C52" s="8">
        <v>1.27512097564922E-2</v>
      </c>
      <c r="D52" s="8">
        <v>7.93052807395285E-3</v>
      </c>
      <c r="E52" s="8">
        <f t="shared" si="0"/>
        <v>0.60786389476035929</v>
      </c>
      <c r="F52" s="8">
        <f t="shared" si="1"/>
        <v>0.60786389476035929</v>
      </c>
      <c r="G52" s="7">
        <f t="shared" si="2"/>
        <v>31</v>
      </c>
      <c r="H52" s="8">
        <v>1.0315786828560601E-2</v>
      </c>
      <c r="I52" s="8">
        <f t="shared" si="3"/>
        <v>0.11986085921011588</v>
      </c>
      <c r="J52" s="7">
        <f t="shared" si="4"/>
        <v>23</v>
      </c>
      <c r="K52" s="8">
        <f t="shared" si="5"/>
        <v>7.2859088708784117E-2</v>
      </c>
      <c r="L52" s="7">
        <f t="shared" si="6"/>
        <v>29</v>
      </c>
      <c r="M52" s="18">
        <f t="shared" si="7"/>
        <v>1</v>
      </c>
      <c r="N52" s="18">
        <f t="shared" si="8"/>
        <v>7.2859088708784117E-2</v>
      </c>
    </row>
    <row r="53" spans="1:25" x14ac:dyDescent="0.25">
      <c r="A53" s="7">
        <v>94</v>
      </c>
      <c r="B53" s="7" t="s">
        <v>108</v>
      </c>
      <c r="C53" s="8">
        <v>8.1099513775602892E-3</v>
      </c>
      <c r="D53" s="8">
        <v>8.8861145746702893E-3</v>
      </c>
      <c r="E53" s="8">
        <f t="shared" si="0"/>
        <v>-8.7345621147226632E-2</v>
      </c>
      <c r="F53" s="8">
        <f t="shared" si="1"/>
        <v>8.7345621147226632E-2</v>
      </c>
      <c r="G53" s="7">
        <f t="shared" si="2"/>
        <v>5</v>
      </c>
      <c r="H53" s="8">
        <v>8.5079843876425393E-3</v>
      </c>
      <c r="I53" s="8">
        <f t="shared" si="3"/>
        <v>0.1453292597122734</v>
      </c>
      <c r="J53" s="7">
        <f t="shared" si="4"/>
        <v>28</v>
      </c>
      <c r="K53" s="8">
        <f t="shared" si="5"/>
        <v>1.2693874460435139E-2</v>
      </c>
      <c r="L53" s="7">
        <f t="shared" si="6"/>
        <v>16</v>
      </c>
      <c r="M53" s="18">
        <f t="shared" si="7"/>
        <v>-1</v>
      </c>
      <c r="N53" s="18">
        <f t="shared" si="8"/>
        <v>-1.2693874460435139E-2</v>
      </c>
    </row>
    <row r="54" spans="1:25" x14ac:dyDescent="0.25">
      <c r="A54" s="7">
        <v>95</v>
      </c>
      <c r="B54" s="7" t="s">
        <v>109</v>
      </c>
      <c r="C54" s="8">
        <v>1.7247739959644199E-2</v>
      </c>
      <c r="D54" s="8">
        <v>2.0076333863441501E-2</v>
      </c>
      <c r="E54" s="8">
        <f t="shared" si="0"/>
        <v>-0.14089195383167541</v>
      </c>
      <c r="F54" s="8">
        <f t="shared" si="1"/>
        <v>0.14089195383167541</v>
      </c>
      <c r="G54" s="7">
        <f t="shared" si="2"/>
        <v>13</v>
      </c>
      <c r="H54" s="8">
        <v>1.8668600821579399E-2</v>
      </c>
      <c r="I54" s="8">
        <f>MIN($H$24:$H$56)/H54</f>
        <v>6.6232016235004756E-2</v>
      </c>
      <c r="J54" s="7">
        <f t="shared" si="4"/>
        <v>11</v>
      </c>
      <c r="K54" s="8">
        <f t="shared" si="5"/>
        <v>9.3315581735610668E-3</v>
      </c>
      <c r="L54" s="7">
        <f t="shared" si="6"/>
        <v>12</v>
      </c>
      <c r="M54" s="18">
        <f t="shared" si="7"/>
        <v>-1</v>
      </c>
      <c r="N54" s="18">
        <f t="shared" si="8"/>
        <v>-9.3315581735610668E-3</v>
      </c>
    </row>
    <row r="55" spans="1:25" x14ac:dyDescent="0.25">
      <c r="A55" s="7">
        <v>97</v>
      </c>
      <c r="B55" s="7" t="s">
        <v>110</v>
      </c>
      <c r="C55" s="8">
        <v>4.20863959138625E-3</v>
      </c>
      <c r="D55" s="8">
        <v>4.8601862427113699E-3</v>
      </c>
      <c r="E55" s="8">
        <f t="shared" si="0"/>
        <v>-0.13405795967226952</v>
      </c>
      <c r="F55" s="8">
        <f t="shared" si="1"/>
        <v>0.13405795967226952</v>
      </c>
      <c r="G55" s="7">
        <f t="shared" si="2"/>
        <v>11</v>
      </c>
      <c r="H55" s="8">
        <v>4.5505078430684003E-3</v>
      </c>
      <c r="I55" s="8">
        <f t="shared" si="3"/>
        <v>0.27171891914945639</v>
      </c>
      <c r="J55" s="7">
        <f>RANK(I55,$I$24:$I$56,1)</f>
        <v>31</v>
      </c>
      <c r="K55" s="8">
        <f t="shared" si="5"/>
        <v>3.6426083905530489E-2</v>
      </c>
      <c r="L55" s="7">
        <f t="shared" si="6"/>
        <v>24</v>
      </c>
      <c r="M55" s="18">
        <f t="shared" si="7"/>
        <v>-1</v>
      </c>
      <c r="N55" s="18">
        <f t="shared" si="8"/>
        <v>-3.6426083905530489E-2</v>
      </c>
    </row>
    <row r="56" spans="1:25" x14ac:dyDescent="0.25">
      <c r="A56" s="7">
        <v>99</v>
      </c>
      <c r="B56" s="7" t="s">
        <v>111</v>
      </c>
      <c r="C56" s="8">
        <v>3.67095220197945E-3</v>
      </c>
      <c r="D56" s="8">
        <v>5.32488415220437E-3</v>
      </c>
      <c r="E56" s="8">
        <f t="shared" si="0"/>
        <v>-0.31060430667589889</v>
      </c>
      <c r="F56" s="8">
        <f t="shared" si="1"/>
        <v>0.31060430667589889</v>
      </c>
      <c r="G56" s="7">
        <f t="shared" si="2"/>
        <v>22</v>
      </c>
      <c r="H56" s="8">
        <v>4.5295406154269597E-3</v>
      </c>
      <c r="I56" s="8">
        <f t="shared" si="3"/>
        <v>0.27297670507434446</v>
      </c>
      <c r="J56" s="7">
        <f t="shared" si="4"/>
        <v>32</v>
      </c>
      <c r="K56" s="8">
        <f t="shared" si="5"/>
        <v>8.4787740218288096E-2</v>
      </c>
      <c r="L56" s="7">
        <f t="shared" si="6"/>
        <v>30</v>
      </c>
      <c r="M56" s="18">
        <f t="shared" si="7"/>
        <v>-1</v>
      </c>
      <c r="N56" s="18">
        <f t="shared" si="8"/>
        <v>-8.4787740218288096E-2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1.6879685829608807E-2</v>
      </c>
      <c r="D58" s="19">
        <f>AVERAGE(D24:D56)</f>
        <v>1.5098618106970475E-2</v>
      </c>
      <c r="E58" s="19">
        <f>AVERAGE(E24:E56)</f>
        <v>0.12581683272910016</v>
      </c>
      <c r="F58" s="19">
        <f>AVERAGE(F24:F56)</f>
        <v>0.24913951721311398</v>
      </c>
      <c r="G58" s="15" t="s">
        <v>114</v>
      </c>
      <c r="H58" s="19">
        <f>AVERAGE(H24:H56)</f>
        <v>1.6031883657042577E-2</v>
      </c>
      <c r="I58" s="19">
        <f>AVERAGE(I24:I56)</f>
        <v>0.13049340116700647</v>
      </c>
      <c r="J58" s="15" t="s">
        <v>114</v>
      </c>
      <c r="K58" s="19">
        <f>AVERAGE(K24:K56)</f>
        <v>2.9908042519057144E-2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9.9474099788581429E-3</v>
      </c>
      <c r="D59" s="19">
        <f t="shared" ref="D59:K59" si="9">_xlfn.STDEV.S(D24:D56)</f>
        <v>8.730508356107251E-3</v>
      </c>
      <c r="E59" s="19">
        <f t="shared" si="9"/>
        <v>0.29518096069395183</v>
      </c>
      <c r="F59" s="19">
        <f t="shared" si="9"/>
        <v>0.19861056474487493</v>
      </c>
      <c r="G59" s="15" t="s">
        <v>114</v>
      </c>
      <c r="H59" s="19">
        <f t="shared" si="9"/>
        <v>9.2051879248062733E-3</v>
      </c>
      <c r="I59" s="19">
        <f t="shared" si="9"/>
        <v>0.16992366446903026</v>
      </c>
      <c r="J59" s="15" t="s">
        <v>114</v>
      </c>
      <c r="K59" s="19">
        <f t="shared" si="9"/>
        <v>3.4076848279179159E-2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9.8950965287486546E-5</v>
      </c>
      <c r="D60" s="19">
        <f t="shared" ref="D60:K60" si="10">_xlfn.VAR.S(D24:D56)</f>
        <v>7.6221776156058546E-5</v>
      </c>
      <c r="E60" s="19">
        <f t="shared" si="10"/>
        <v>8.7131799556204328E-2</v>
      </c>
      <c r="F60" s="19">
        <f t="shared" si="10"/>
        <v>3.9446156428278159E-2</v>
      </c>
      <c r="G60" s="15" t="s">
        <v>114</v>
      </c>
      <c r="H60" s="19">
        <f t="shared" si="10"/>
        <v>8.4735484730999217E-5</v>
      </c>
      <c r="I60" s="19">
        <f t="shared" si="10"/>
        <v>2.8874051746583581E-2</v>
      </c>
      <c r="J60" s="15" t="s">
        <v>114</v>
      </c>
      <c r="K60" s="19">
        <f t="shared" si="10"/>
        <v>1.1612315886421957E-3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4.47525864673722E-2</v>
      </c>
      <c r="D61" s="19">
        <f t="shared" ref="D61:K61" si="11">MAX(D24:D56)</f>
        <v>3.7872432502040698E-2</v>
      </c>
      <c r="E61" s="19">
        <f t="shared" si="11"/>
        <v>0.74005884564956226</v>
      </c>
      <c r="F61" s="19">
        <f t="shared" si="11"/>
        <v>0.74005884564956226</v>
      </c>
      <c r="G61" s="15" t="s">
        <v>114</v>
      </c>
      <c r="H61" s="19">
        <f t="shared" si="11"/>
        <v>4.1551284670028901E-2</v>
      </c>
      <c r="I61" s="19">
        <f t="shared" si="11"/>
        <v>1</v>
      </c>
      <c r="J61" s="15" t="s">
        <v>114</v>
      </c>
      <c r="K61" s="19">
        <f t="shared" si="11"/>
        <v>0.14142349902071846</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1.1475441153113799E-3</v>
      </c>
      <c r="D62" s="19">
        <f>MIN(D24:D56)</f>
        <v>1.33656594840705E-3</v>
      </c>
      <c r="E62" s="19">
        <f>MIN(E24:E56)</f>
        <v>-0.37978134346047743</v>
      </c>
      <c r="F62" s="19">
        <f>MIN(F24:F56)</f>
        <v>8.0000777840775195E-3</v>
      </c>
      <c r="G62" s="15" t="s">
        <v>114</v>
      </c>
      <c r="H62" s="19">
        <f>MIN(H24:H56)</f>
        <v>1.2364590726996699E-3</v>
      </c>
      <c r="I62" s="19">
        <f>MIN(I24:I56)</f>
        <v>2.9757421040498718E-2</v>
      </c>
      <c r="J62" s="15" t="s">
        <v>114</v>
      </c>
      <c r="K62" s="19">
        <f>MIN(K24:K56)</f>
        <v>1.0801585320951196E-3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97DCF-8A1D-4CE4-AD68-39DDA6FD7B06}">
  <dimension ref="A14:Y64"/>
  <sheetViews>
    <sheetView zoomScale="80" zoomScaleNormal="80" workbookViewId="0"/>
  </sheetViews>
  <sheetFormatPr baseColWidth="10" defaultColWidth="12.140625" defaultRowHeight="15" x14ac:dyDescent="0.25"/>
  <cols>
    <col min="1" max="1" width="18.425781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148</v>
      </c>
      <c r="I15" s="28"/>
      <c r="J15" s="28"/>
      <c r="K15" s="28"/>
      <c r="L15" s="28"/>
    </row>
    <row r="16" spans="1:12" s="4" customFormat="1" ht="44.1" customHeight="1" x14ac:dyDescent="0.25">
      <c r="A16" s="2" t="s">
        <v>5</v>
      </c>
      <c r="B16" s="23" t="s">
        <v>44</v>
      </c>
      <c r="C16" s="23"/>
      <c r="D16" s="23"/>
      <c r="E16" s="23"/>
      <c r="F16" s="23"/>
      <c r="G16" s="23"/>
      <c r="H16" s="23"/>
      <c r="I16" s="23"/>
      <c r="J16" s="23"/>
      <c r="K16" s="23"/>
      <c r="L16" s="23"/>
    </row>
    <row r="17" spans="1:14" s="4" customFormat="1" ht="44.1" customHeight="1" x14ac:dyDescent="0.25">
      <c r="A17" s="2" t="s">
        <v>56</v>
      </c>
      <c r="B17" s="23" t="s">
        <v>149</v>
      </c>
      <c r="C17" s="23"/>
      <c r="D17" s="23"/>
      <c r="E17" s="23"/>
      <c r="F17" s="23"/>
      <c r="G17" s="23"/>
      <c r="H17" s="23"/>
      <c r="I17" s="23"/>
      <c r="J17" s="23"/>
      <c r="K17" s="23"/>
      <c r="L17" s="23"/>
    </row>
    <row r="18" spans="1:14" s="4" customFormat="1" ht="44.1" customHeight="1" x14ac:dyDescent="0.25">
      <c r="A18" s="2" t="s">
        <v>58</v>
      </c>
      <c r="B18" s="23" t="s">
        <v>150</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168</v>
      </c>
      <c r="C20" s="23"/>
      <c r="D20" s="23"/>
      <c r="E20" s="23"/>
      <c r="F20" s="23"/>
      <c r="G20" s="23"/>
      <c r="H20" s="23"/>
      <c r="I20" s="23"/>
      <c r="J20" s="23"/>
      <c r="K20" s="23"/>
      <c r="L20" s="23"/>
    </row>
    <row r="21" spans="1:14" s="4" customFormat="1" ht="43.7" customHeight="1" x14ac:dyDescent="0.25">
      <c r="A21" s="16" t="s">
        <v>62</v>
      </c>
      <c r="B21" s="30" t="s">
        <v>63</v>
      </c>
      <c r="C21" s="30"/>
      <c r="D21" s="30"/>
      <c r="E21" s="17" t="s">
        <v>64</v>
      </c>
      <c r="F21" s="31" t="s">
        <v>151</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0.12883494752645999</v>
      </c>
      <c r="D24" s="8">
        <v>0.109722452119042</v>
      </c>
      <c r="E24" s="8">
        <f>(C24-D24)/D24</f>
        <v>0.17418946658868081</v>
      </c>
      <c r="F24" s="8">
        <f>ABS(E24)</f>
        <v>0.17418946658868081</v>
      </c>
      <c r="G24" s="7">
        <f>RANK(F24,$F$24:$F$56,1)</f>
        <v>21</v>
      </c>
      <c r="H24" s="8">
        <v>0.119811961146131</v>
      </c>
      <c r="I24" s="8">
        <f>MIN($H$24:$H$56)/H24</f>
        <v>0.31693564832914201</v>
      </c>
      <c r="J24" s="7">
        <f>RANK(I24,$I$24:$I$56,1)</f>
        <v>28</v>
      </c>
      <c r="K24" s="8">
        <f>I24*F24</f>
        <v>5.5206851525390975E-2</v>
      </c>
      <c r="L24" s="7">
        <f>RANK(K24,$K$24:$K$56,1)</f>
        <v>26</v>
      </c>
      <c r="M24" s="18">
        <f>IF(E24&gt;0,1,-1)</f>
        <v>1</v>
      </c>
      <c r="N24" s="18">
        <f>K24*M24</f>
        <v>5.5206851525390975E-2</v>
      </c>
    </row>
    <row r="25" spans="1:14" x14ac:dyDescent="0.25">
      <c r="A25" s="7">
        <v>8</v>
      </c>
      <c r="B25" s="7" t="s">
        <v>80</v>
      </c>
      <c r="C25" s="8">
        <v>0.19776268563045399</v>
      </c>
      <c r="D25" s="8">
        <v>0.18284582192623899</v>
      </c>
      <c r="E25" s="8">
        <f t="shared" ref="E25:E56" si="0">(C25-D25)/D25</f>
        <v>8.158164921171969E-2</v>
      </c>
      <c r="F25" s="8">
        <f t="shared" ref="F25:F56" si="1">ABS(E25)</f>
        <v>8.158164921171969E-2</v>
      </c>
      <c r="G25" s="7">
        <f t="shared" ref="G25:G56" si="2">RANK(F25,$F$24:$F$56,1)</f>
        <v>6</v>
      </c>
      <c r="H25" s="8">
        <v>0.19066821244184101</v>
      </c>
      <c r="I25" s="8">
        <f t="shared" ref="I25:I56" si="3">MIN($H$24:$H$56)/H25</f>
        <v>0.19915580629370877</v>
      </c>
      <c r="J25" s="7">
        <f t="shared" ref="J25:J56" si="4">RANK(I25,$I$24:$I$56,1)</f>
        <v>20</v>
      </c>
      <c r="K25" s="8">
        <f t="shared" ref="K25:K56" si="5">I25*F25</f>
        <v>1.6247459127530544E-2</v>
      </c>
      <c r="L25" s="7">
        <f t="shared" ref="L25:L56" si="6">RANK(K25,$K$24:$K$56,1)</f>
        <v>10</v>
      </c>
      <c r="M25" s="18">
        <f t="shared" ref="M25:M56" si="7">IF(E25&gt;0,1,-1)</f>
        <v>1</v>
      </c>
      <c r="N25" s="18">
        <f t="shared" ref="N25:N56" si="8">K25*M25</f>
        <v>1.6247459127530544E-2</v>
      </c>
    </row>
    <row r="26" spans="1:14" x14ac:dyDescent="0.25">
      <c r="A26" s="7">
        <v>11</v>
      </c>
      <c r="B26" s="7" t="s">
        <v>81</v>
      </c>
      <c r="C26" s="8">
        <v>9.3738893815997607E-2</v>
      </c>
      <c r="D26" s="8">
        <v>6.9656532625719594E-2</v>
      </c>
      <c r="E26" s="8">
        <f t="shared" si="0"/>
        <v>0.34573011722644909</v>
      </c>
      <c r="F26" s="8">
        <f t="shared" si="1"/>
        <v>0.34573011722644909</v>
      </c>
      <c r="G26" s="7">
        <f t="shared" si="2"/>
        <v>32</v>
      </c>
      <c r="H26" s="8">
        <v>8.2533489612664296E-2</v>
      </c>
      <c r="I26" s="8">
        <f t="shared" si="3"/>
        <v>0.46008816253430668</v>
      </c>
      <c r="J26" s="7">
        <f t="shared" si="4"/>
        <v>31</v>
      </c>
      <c r="K26" s="8">
        <f t="shared" si="5"/>
        <v>0.15906633436748741</v>
      </c>
      <c r="L26" s="7">
        <f t="shared" si="6"/>
        <v>32</v>
      </c>
      <c r="M26" s="18">
        <f t="shared" si="7"/>
        <v>1</v>
      </c>
      <c r="N26" s="18">
        <f t="shared" si="8"/>
        <v>0.15906633436748741</v>
      </c>
    </row>
    <row r="27" spans="1:14" x14ac:dyDescent="0.25">
      <c r="A27" s="7">
        <v>13</v>
      </c>
      <c r="B27" s="7" t="s">
        <v>82</v>
      </c>
      <c r="C27" s="8">
        <v>0.31631188098208401</v>
      </c>
      <c r="D27" s="8">
        <v>0.28749327602418101</v>
      </c>
      <c r="E27" s="8">
        <f t="shared" si="0"/>
        <v>0.10024097035048248</v>
      </c>
      <c r="F27" s="8">
        <f t="shared" si="1"/>
        <v>0.10024097035048248</v>
      </c>
      <c r="G27" s="7">
        <f t="shared" si="2"/>
        <v>10</v>
      </c>
      <c r="H27" s="8">
        <v>0.30237900614431701</v>
      </c>
      <c r="I27" s="8">
        <f t="shared" si="3"/>
        <v>0.12557975524700185</v>
      </c>
      <c r="J27" s="7">
        <f t="shared" si="4"/>
        <v>7</v>
      </c>
      <c r="K27" s="8">
        <f t="shared" si="5"/>
        <v>1.2588236522335559E-2</v>
      </c>
      <c r="L27" s="7">
        <f t="shared" si="6"/>
        <v>7</v>
      </c>
      <c r="M27" s="18">
        <f t="shared" si="7"/>
        <v>1</v>
      </c>
      <c r="N27" s="18">
        <f t="shared" si="8"/>
        <v>1.2588236522335559E-2</v>
      </c>
    </row>
    <row r="28" spans="1:14" x14ac:dyDescent="0.25">
      <c r="A28" s="7">
        <v>15</v>
      </c>
      <c r="B28" s="7" t="s">
        <v>83</v>
      </c>
      <c r="C28" s="8">
        <v>0.24933257267615799</v>
      </c>
      <c r="D28" s="8">
        <v>0.22519085226585001</v>
      </c>
      <c r="E28" s="8">
        <f t="shared" si="0"/>
        <v>0.10720559990513015</v>
      </c>
      <c r="F28" s="8">
        <f t="shared" si="1"/>
        <v>0.10720559990513015</v>
      </c>
      <c r="G28" s="7">
        <f t="shared" si="2"/>
        <v>13</v>
      </c>
      <c r="H28" s="8">
        <v>0.237676174707809</v>
      </c>
      <c r="I28" s="8">
        <f t="shared" si="3"/>
        <v>0.15976646220479324</v>
      </c>
      <c r="J28" s="7">
        <f t="shared" si="4"/>
        <v>13</v>
      </c>
      <c r="K28" s="8">
        <f t="shared" si="5"/>
        <v>1.712785942538516E-2</v>
      </c>
      <c r="L28" s="7">
        <f t="shared" si="6"/>
        <v>12</v>
      </c>
      <c r="M28" s="18">
        <f t="shared" si="7"/>
        <v>1</v>
      </c>
      <c r="N28" s="18">
        <f t="shared" si="8"/>
        <v>1.712785942538516E-2</v>
      </c>
    </row>
    <row r="29" spans="1:14" x14ac:dyDescent="0.25">
      <c r="A29" s="7">
        <v>17</v>
      </c>
      <c r="B29" s="7" t="s">
        <v>84</v>
      </c>
      <c r="C29" s="8">
        <v>0.20060204691831299</v>
      </c>
      <c r="D29" s="8">
        <v>0.18294200648980499</v>
      </c>
      <c r="E29" s="8">
        <f t="shared" si="0"/>
        <v>9.6533545069060755E-2</v>
      </c>
      <c r="F29" s="8">
        <f t="shared" si="1"/>
        <v>9.6533545069060755E-2</v>
      </c>
      <c r="G29" s="7">
        <f t="shared" si="2"/>
        <v>9</v>
      </c>
      <c r="H29" s="8">
        <v>0.19225114475650201</v>
      </c>
      <c r="I29" s="8">
        <f t="shared" si="3"/>
        <v>0.19751602328053627</v>
      </c>
      <c r="J29" s="7">
        <f t="shared" si="4"/>
        <v>19</v>
      </c>
      <c r="K29" s="8">
        <f t="shared" si="5"/>
        <v>1.9066921935213303E-2</v>
      </c>
      <c r="L29" s="7">
        <f t="shared" si="6"/>
        <v>14</v>
      </c>
      <c r="M29" s="18">
        <f t="shared" si="7"/>
        <v>1</v>
      </c>
      <c r="N29" s="18">
        <f t="shared" si="8"/>
        <v>1.9066921935213303E-2</v>
      </c>
    </row>
    <row r="30" spans="1:14" x14ac:dyDescent="0.25">
      <c r="A30" s="7">
        <v>18</v>
      </c>
      <c r="B30" s="7" t="s">
        <v>85</v>
      </c>
      <c r="C30" s="8">
        <v>0.31195311246406898</v>
      </c>
      <c r="D30" s="8">
        <v>0.26665160062062898</v>
      </c>
      <c r="E30" s="8">
        <f t="shared" si="0"/>
        <v>0.16989026781763611</v>
      </c>
      <c r="F30" s="8">
        <f t="shared" si="1"/>
        <v>0.16989026781763611</v>
      </c>
      <c r="G30" s="7">
        <f t="shared" si="2"/>
        <v>19</v>
      </c>
      <c r="H30" s="8">
        <v>0.28981875193759998</v>
      </c>
      <c r="I30" s="8">
        <f t="shared" si="3"/>
        <v>0.13102216930259497</v>
      </c>
      <c r="J30" s="7">
        <f t="shared" si="4"/>
        <v>9</v>
      </c>
      <c r="K30" s="8">
        <f t="shared" si="5"/>
        <v>2.2259391432865521E-2</v>
      </c>
      <c r="L30" s="7">
        <f t="shared" si="6"/>
        <v>16</v>
      </c>
      <c r="M30" s="18">
        <f t="shared" si="7"/>
        <v>1</v>
      </c>
      <c r="N30" s="18">
        <f t="shared" si="8"/>
        <v>2.2259391432865521E-2</v>
      </c>
    </row>
    <row r="31" spans="1:14" x14ac:dyDescent="0.25">
      <c r="A31" s="7">
        <v>19</v>
      </c>
      <c r="B31" s="7" t="s">
        <v>86</v>
      </c>
      <c r="C31" s="8">
        <v>0.334816077846042</v>
      </c>
      <c r="D31" s="8">
        <v>0.27234685836468697</v>
      </c>
      <c r="E31" s="8">
        <f t="shared" si="0"/>
        <v>0.22937374734723548</v>
      </c>
      <c r="F31" s="8">
        <f t="shared" si="1"/>
        <v>0.22937374734723548</v>
      </c>
      <c r="G31" s="7">
        <f t="shared" si="2"/>
        <v>28</v>
      </c>
      <c r="H31" s="8">
        <v>0.30468948061585699</v>
      </c>
      <c r="I31" s="8">
        <f t="shared" si="3"/>
        <v>0.12462747813505835</v>
      </c>
      <c r="J31" s="7">
        <f t="shared" si="4"/>
        <v>6</v>
      </c>
      <c r="K31" s="8">
        <f t="shared" si="5"/>
        <v>2.8586271682273987E-2</v>
      </c>
      <c r="L31" s="7">
        <f t="shared" si="6"/>
        <v>18</v>
      </c>
      <c r="M31" s="18">
        <f t="shared" si="7"/>
        <v>1</v>
      </c>
      <c r="N31" s="18">
        <f t="shared" si="8"/>
        <v>2.8586271682273987E-2</v>
      </c>
    </row>
    <row r="32" spans="1:14" x14ac:dyDescent="0.25">
      <c r="A32" s="7">
        <v>20</v>
      </c>
      <c r="B32" s="7" t="s">
        <v>87</v>
      </c>
      <c r="C32" s="8">
        <v>0.276731903941141</v>
      </c>
      <c r="D32" s="8">
        <v>0.238290349322964</v>
      </c>
      <c r="E32" s="8">
        <f t="shared" si="0"/>
        <v>0.16132233104445071</v>
      </c>
      <c r="F32" s="8">
        <f t="shared" si="1"/>
        <v>0.16132233104445071</v>
      </c>
      <c r="G32" s="7">
        <f t="shared" si="2"/>
        <v>18</v>
      </c>
      <c r="H32" s="8">
        <v>0.25824217189097998</v>
      </c>
      <c r="I32" s="8">
        <f t="shared" si="3"/>
        <v>0.14704291442942799</v>
      </c>
      <c r="J32" s="7">
        <f t="shared" si="4"/>
        <v>11</v>
      </c>
      <c r="K32" s="8">
        <f t="shared" si="5"/>
        <v>2.3721305719325021E-2</v>
      </c>
      <c r="L32" s="7">
        <f t="shared" si="6"/>
        <v>17</v>
      </c>
      <c r="M32" s="18">
        <f t="shared" si="7"/>
        <v>1</v>
      </c>
      <c r="N32" s="18">
        <f t="shared" si="8"/>
        <v>2.3721305719325021E-2</v>
      </c>
    </row>
    <row r="33" spans="1:14" x14ac:dyDescent="0.25">
      <c r="A33" s="7">
        <v>23</v>
      </c>
      <c r="B33" s="7" t="s">
        <v>88</v>
      </c>
      <c r="C33" s="8">
        <v>0.42259088515332</v>
      </c>
      <c r="D33" s="8">
        <v>0.39965150365518298</v>
      </c>
      <c r="E33" s="8">
        <f t="shared" si="0"/>
        <v>5.7398461630533436E-2</v>
      </c>
      <c r="F33" s="8">
        <f t="shared" si="1"/>
        <v>5.7398461630533436E-2</v>
      </c>
      <c r="G33" s="7">
        <f t="shared" si="2"/>
        <v>4</v>
      </c>
      <c r="H33" s="8">
        <v>0.41150785002379803</v>
      </c>
      <c r="I33" s="8">
        <f t="shared" si="3"/>
        <v>9.2276931245027269E-2</v>
      </c>
      <c r="J33" s="7">
        <f t="shared" si="4"/>
        <v>2</v>
      </c>
      <c r="K33" s="8">
        <f t="shared" si="5"/>
        <v>5.2965538974510699E-3</v>
      </c>
      <c r="L33" s="7">
        <f t="shared" si="6"/>
        <v>3</v>
      </c>
      <c r="M33" s="18">
        <f t="shared" si="7"/>
        <v>1</v>
      </c>
      <c r="N33" s="18">
        <f t="shared" si="8"/>
        <v>5.2965538974510699E-3</v>
      </c>
    </row>
    <row r="34" spans="1:14" x14ac:dyDescent="0.25">
      <c r="A34" s="7">
        <v>25</v>
      </c>
      <c r="B34" s="7" t="s">
        <v>89</v>
      </c>
      <c r="C34" s="8">
        <v>0.109437669183177</v>
      </c>
      <c r="D34" s="8">
        <v>8.9979033335715095E-2</v>
      </c>
      <c r="E34" s="8">
        <f t="shared" si="0"/>
        <v>0.21625744494121224</v>
      </c>
      <c r="F34" s="8">
        <f t="shared" si="1"/>
        <v>0.21625744494121224</v>
      </c>
      <c r="G34" s="7">
        <f t="shared" si="2"/>
        <v>26</v>
      </c>
      <c r="H34" s="8">
        <v>9.9971471972139306E-2</v>
      </c>
      <c r="I34" s="8">
        <f t="shared" si="3"/>
        <v>0.37983517531898975</v>
      </c>
      <c r="J34" s="7">
        <f t="shared" si="4"/>
        <v>29</v>
      </c>
      <c r="K34" s="8">
        <f t="shared" si="5"/>
        <v>8.2142184513282118E-2</v>
      </c>
      <c r="L34" s="7">
        <f t="shared" si="6"/>
        <v>29</v>
      </c>
      <c r="M34" s="18">
        <f t="shared" si="7"/>
        <v>1</v>
      </c>
      <c r="N34" s="18">
        <f t="shared" si="8"/>
        <v>8.2142184513282118E-2</v>
      </c>
    </row>
    <row r="35" spans="1:14" x14ac:dyDescent="0.25">
      <c r="A35" s="7">
        <v>27</v>
      </c>
      <c r="B35" s="7" t="s">
        <v>90</v>
      </c>
      <c r="C35" s="8">
        <v>0.241995374539479</v>
      </c>
      <c r="D35" s="8">
        <v>0.22154817809039201</v>
      </c>
      <c r="E35" s="8">
        <f t="shared" si="0"/>
        <v>9.2292324971160453E-2</v>
      </c>
      <c r="F35" s="8">
        <f t="shared" si="1"/>
        <v>9.2292324971160453E-2</v>
      </c>
      <c r="G35" s="7">
        <f t="shared" si="2"/>
        <v>7</v>
      </c>
      <c r="H35" s="8">
        <v>0.23237711208161499</v>
      </c>
      <c r="I35" s="8">
        <f t="shared" si="3"/>
        <v>0.16340973189346772</v>
      </c>
      <c r="J35" s="7">
        <f t="shared" si="4"/>
        <v>15</v>
      </c>
      <c r="K35" s="8">
        <f t="shared" si="5"/>
        <v>1.5081464079362126E-2</v>
      </c>
      <c r="L35" s="7">
        <f t="shared" si="6"/>
        <v>9</v>
      </c>
      <c r="M35" s="18">
        <f t="shared" si="7"/>
        <v>1</v>
      </c>
      <c r="N35" s="18">
        <f t="shared" si="8"/>
        <v>1.5081464079362126E-2</v>
      </c>
    </row>
    <row r="36" spans="1:14" x14ac:dyDescent="0.25">
      <c r="A36" s="7">
        <v>41</v>
      </c>
      <c r="B36" s="7" t="s">
        <v>91</v>
      </c>
      <c r="C36" s="8">
        <v>0.31188579291471402</v>
      </c>
      <c r="D36" s="8">
        <v>0.28849301317380799</v>
      </c>
      <c r="E36" s="8">
        <f t="shared" si="0"/>
        <v>8.1086122272266664E-2</v>
      </c>
      <c r="F36" s="8">
        <f t="shared" si="1"/>
        <v>8.1086122272266664E-2</v>
      </c>
      <c r="G36" s="7">
        <f t="shared" si="2"/>
        <v>5</v>
      </c>
      <c r="H36" s="8">
        <v>0.30055622689428402</v>
      </c>
      <c r="I36" s="8">
        <f t="shared" si="3"/>
        <v>0.12634135707589683</v>
      </c>
      <c r="J36" s="7">
        <f t="shared" si="4"/>
        <v>8</v>
      </c>
      <c r="K36" s="8">
        <f t="shared" si="5"/>
        <v>1.0244530727900273E-2</v>
      </c>
      <c r="L36" s="7">
        <f t="shared" si="6"/>
        <v>6</v>
      </c>
      <c r="M36" s="18">
        <f t="shared" si="7"/>
        <v>1</v>
      </c>
      <c r="N36" s="18">
        <f t="shared" si="8"/>
        <v>1.0244530727900273E-2</v>
      </c>
    </row>
    <row r="37" spans="1:14" x14ac:dyDescent="0.25">
      <c r="A37" s="7">
        <v>44</v>
      </c>
      <c r="B37" s="7" t="s">
        <v>92</v>
      </c>
      <c r="C37" s="8">
        <v>0.243889717377098</v>
      </c>
      <c r="D37" s="8">
        <v>0.20081118140248899</v>
      </c>
      <c r="E37" s="8">
        <f t="shared" si="0"/>
        <v>0.21452259617090755</v>
      </c>
      <c r="F37" s="8">
        <f t="shared" si="1"/>
        <v>0.21452259617090755</v>
      </c>
      <c r="G37" s="7">
        <f t="shared" si="2"/>
        <v>25</v>
      </c>
      <c r="H37" s="8">
        <v>0.22368725585962601</v>
      </c>
      <c r="I37" s="8">
        <f t="shared" si="3"/>
        <v>0.16975791239204346</v>
      </c>
      <c r="J37" s="7">
        <f t="shared" si="4"/>
        <v>18</v>
      </c>
      <c r="K37" s="8">
        <f t="shared" si="5"/>
        <v>3.6416908086894642E-2</v>
      </c>
      <c r="L37" s="7">
        <f t="shared" si="6"/>
        <v>22</v>
      </c>
      <c r="M37" s="18">
        <f t="shared" si="7"/>
        <v>1</v>
      </c>
      <c r="N37" s="18">
        <f t="shared" si="8"/>
        <v>3.6416908086894642E-2</v>
      </c>
    </row>
    <row r="38" spans="1:14" x14ac:dyDescent="0.25">
      <c r="A38" s="7">
        <v>47</v>
      </c>
      <c r="B38" s="7" t="s">
        <v>93</v>
      </c>
      <c r="C38" s="8">
        <v>0.34614770114016202</v>
      </c>
      <c r="D38" s="8">
        <v>0.332348717573277</v>
      </c>
      <c r="E38" s="8">
        <f t="shared" si="0"/>
        <v>4.1519593238215503E-2</v>
      </c>
      <c r="F38" s="8">
        <f t="shared" si="1"/>
        <v>4.1519593238215503E-2</v>
      </c>
      <c r="G38" s="7">
        <f t="shared" si="2"/>
        <v>3</v>
      </c>
      <c r="H38" s="8">
        <v>0.339459284954437</v>
      </c>
      <c r="I38" s="8">
        <f t="shared" si="3"/>
        <v>0.11186225643682653</v>
      </c>
      <c r="J38" s="7">
        <f t="shared" si="4"/>
        <v>4</v>
      </c>
      <c r="K38" s="8">
        <f t="shared" si="5"/>
        <v>4.6444753859659913E-3</v>
      </c>
      <c r="L38" s="7">
        <f t="shared" si="6"/>
        <v>2</v>
      </c>
      <c r="M38" s="18">
        <f t="shared" si="7"/>
        <v>1</v>
      </c>
      <c r="N38" s="18">
        <f t="shared" si="8"/>
        <v>4.6444753859659913E-3</v>
      </c>
    </row>
    <row r="39" spans="1:14" x14ac:dyDescent="0.25">
      <c r="A39" s="7">
        <v>50</v>
      </c>
      <c r="B39" s="7" t="s">
        <v>94</v>
      </c>
      <c r="C39" s="8">
        <v>0.196441300233689</v>
      </c>
      <c r="D39" s="8">
        <v>0.17829391004237299</v>
      </c>
      <c r="E39" s="8">
        <f t="shared" si="0"/>
        <v>0.10178356729628696</v>
      </c>
      <c r="F39" s="8">
        <f t="shared" si="1"/>
        <v>0.10178356729628696</v>
      </c>
      <c r="G39" s="7">
        <f t="shared" si="2"/>
        <v>12</v>
      </c>
      <c r="H39" s="8">
        <v>0.18751682332033601</v>
      </c>
      <c r="I39" s="8">
        <f t="shared" si="3"/>
        <v>0.20250279900788457</v>
      </c>
      <c r="J39" s="7">
        <f t="shared" si="4"/>
        <v>21</v>
      </c>
      <c r="K39" s="8">
        <f t="shared" si="5"/>
        <v>2.0611457270505489E-2</v>
      </c>
      <c r="L39" s="7">
        <f t="shared" si="6"/>
        <v>15</v>
      </c>
      <c r="M39" s="18">
        <f t="shared" si="7"/>
        <v>1</v>
      </c>
      <c r="N39" s="18">
        <f t="shared" si="8"/>
        <v>2.0611457270505489E-2</v>
      </c>
    </row>
    <row r="40" spans="1:14" x14ac:dyDescent="0.25">
      <c r="A40" s="7">
        <v>52</v>
      </c>
      <c r="B40" s="7" t="s">
        <v>95</v>
      </c>
      <c r="C40" s="8">
        <v>0.39730176845813697</v>
      </c>
      <c r="D40" s="8">
        <v>0.346530664281612</v>
      </c>
      <c r="E40" s="8">
        <f t="shared" si="0"/>
        <v>0.14651258722450394</v>
      </c>
      <c r="F40" s="8">
        <f t="shared" si="1"/>
        <v>0.14651258722450394</v>
      </c>
      <c r="G40" s="7">
        <f t="shared" si="2"/>
        <v>16</v>
      </c>
      <c r="H40" s="8">
        <v>0.37336775837406</v>
      </c>
      <c r="I40" s="8">
        <f t="shared" si="3"/>
        <v>0.10170316191413592</v>
      </c>
      <c r="J40" s="7">
        <f t="shared" si="4"/>
        <v>3</v>
      </c>
      <c r="K40" s="8">
        <f t="shared" si="5"/>
        <v>1.4900793380952687E-2</v>
      </c>
      <c r="L40" s="7">
        <f t="shared" si="6"/>
        <v>8</v>
      </c>
      <c r="M40" s="18">
        <f t="shared" si="7"/>
        <v>1</v>
      </c>
      <c r="N40" s="18">
        <f t="shared" si="8"/>
        <v>1.4900793380952687E-2</v>
      </c>
    </row>
    <row r="41" spans="1:14" x14ac:dyDescent="0.25">
      <c r="A41" s="7">
        <v>54</v>
      </c>
      <c r="B41" s="7" t="s">
        <v>96</v>
      </c>
      <c r="C41" s="8">
        <v>0.25611137141828599</v>
      </c>
      <c r="D41" s="8">
        <v>0.231170816936517</v>
      </c>
      <c r="E41" s="8">
        <f t="shared" si="0"/>
        <v>0.10788798868422064</v>
      </c>
      <c r="F41" s="8">
        <f t="shared" si="1"/>
        <v>0.10788798868422064</v>
      </c>
      <c r="G41" s="7">
        <f t="shared" si="2"/>
        <v>14</v>
      </c>
      <c r="H41" s="8">
        <v>0.24409733101960299</v>
      </c>
      <c r="I41" s="8">
        <f t="shared" si="3"/>
        <v>0.15556369020841726</v>
      </c>
      <c r="J41" s="7">
        <f t="shared" si="4"/>
        <v>12</v>
      </c>
      <c r="K41" s="8">
        <f t="shared" si="5"/>
        <v>1.6783453648881327E-2</v>
      </c>
      <c r="L41" s="7">
        <f t="shared" si="6"/>
        <v>11</v>
      </c>
      <c r="M41" s="18">
        <f t="shared" si="7"/>
        <v>1</v>
      </c>
      <c r="N41" s="18">
        <f t="shared" si="8"/>
        <v>1.6783453648881327E-2</v>
      </c>
    </row>
    <row r="42" spans="1:14" x14ac:dyDescent="0.25">
      <c r="A42" s="7">
        <v>63</v>
      </c>
      <c r="B42" s="7" t="s">
        <v>97</v>
      </c>
      <c r="C42" s="8">
        <v>0.17907578145874301</v>
      </c>
      <c r="D42" s="8">
        <v>0.15543629740636999</v>
      </c>
      <c r="E42" s="8">
        <f t="shared" si="0"/>
        <v>0.15208470895681689</v>
      </c>
      <c r="F42" s="8">
        <f t="shared" si="1"/>
        <v>0.15208470895681689</v>
      </c>
      <c r="G42" s="7">
        <f t="shared" si="2"/>
        <v>17</v>
      </c>
      <c r="H42" s="8">
        <v>0.16798572641925399</v>
      </c>
      <c r="I42" s="8">
        <f t="shared" si="3"/>
        <v>0.22604707193195608</v>
      </c>
      <c r="J42" s="7">
        <f t="shared" si="4"/>
        <v>23</v>
      </c>
      <c r="K42" s="8">
        <f t="shared" si="5"/>
        <v>3.4378303145312192E-2</v>
      </c>
      <c r="L42" s="7">
        <f t="shared" si="6"/>
        <v>21</v>
      </c>
      <c r="M42" s="18">
        <f t="shared" si="7"/>
        <v>1</v>
      </c>
      <c r="N42" s="18">
        <f t="shared" si="8"/>
        <v>3.4378303145312192E-2</v>
      </c>
    </row>
    <row r="43" spans="1:14" x14ac:dyDescent="0.25">
      <c r="A43" s="7">
        <v>66</v>
      </c>
      <c r="B43" s="7" t="s">
        <v>98</v>
      </c>
      <c r="C43" s="8">
        <v>0.153279092070539</v>
      </c>
      <c r="D43" s="8">
        <v>0.155361451216568</v>
      </c>
      <c r="E43" s="8">
        <f t="shared" si="0"/>
        <v>-1.3403319354466316E-2</v>
      </c>
      <c r="F43" s="8">
        <f t="shared" si="1"/>
        <v>1.3403319354466316E-2</v>
      </c>
      <c r="G43" s="7">
        <f t="shared" si="2"/>
        <v>1</v>
      </c>
      <c r="H43" s="8">
        <v>0.154236877881264</v>
      </c>
      <c r="I43" s="8">
        <f t="shared" si="3"/>
        <v>0.24619716182706622</v>
      </c>
      <c r="J43" s="7">
        <f t="shared" si="4"/>
        <v>24</v>
      </c>
      <c r="K43" s="8">
        <f t="shared" si="5"/>
        <v>3.2998591841313925E-3</v>
      </c>
      <c r="L43" s="7">
        <f t="shared" si="6"/>
        <v>1</v>
      </c>
      <c r="M43" s="18">
        <f t="shared" si="7"/>
        <v>-1</v>
      </c>
      <c r="N43" s="18">
        <f t="shared" si="8"/>
        <v>-3.2998591841313925E-3</v>
      </c>
    </row>
    <row r="44" spans="1:14" x14ac:dyDescent="0.25">
      <c r="A44" s="7">
        <v>68</v>
      </c>
      <c r="B44" s="7" t="s">
        <v>99</v>
      </c>
      <c r="C44" s="8">
        <v>0.14795518348474199</v>
      </c>
      <c r="D44" s="8">
        <v>0.142523481300601</v>
      </c>
      <c r="E44" s="8">
        <f t="shared" si="0"/>
        <v>3.8110928350710206E-2</v>
      </c>
      <c r="F44" s="8">
        <f t="shared" si="1"/>
        <v>3.8110928350710206E-2</v>
      </c>
      <c r="G44" s="7">
        <f t="shared" si="2"/>
        <v>2</v>
      </c>
      <c r="H44" s="8">
        <v>0.145348750850849</v>
      </c>
      <c r="I44" s="8">
        <f t="shared" si="3"/>
        <v>0.26125220451602665</v>
      </c>
      <c r="J44" s="7">
        <f t="shared" si="4"/>
        <v>26</v>
      </c>
      <c r="K44" s="8">
        <f t="shared" si="5"/>
        <v>9.956564047775382E-3</v>
      </c>
      <c r="L44" s="7">
        <f t="shared" si="6"/>
        <v>5</v>
      </c>
      <c r="M44" s="18">
        <f t="shared" si="7"/>
        <v>1</v>
      </c>
      <c r="N44" s="18">
        <f t="shared" si="8"/>
        <v>9.956564047775382E-3</v>
      </c>
    </row>
    <row r="45" spans="1:14" x14ac:dyDescent="0.25">
      <c r="A45" s="7">
        <v>70</v>
      </c>
      <c r="B45" s="7" t="s">
        <v>100</v>
      </c>
      <c r="C45" s="8">
        <v>0.50541969724443203</v>
      </c>
      <c r="D45" s="8">
        <v>0.45932784572018998</v>
      </c>
      <c r="E45" s="8">
        <f t="shared" si="0"/>
        <v>0.10034630374296959</v>
      </c>
      <c r="F45" s="8">
        <f t="shared" si="1"/>
        <v>0.10034630374296959</v>
      </c>
      <c r="G45" s="7">
        <f t="shared" si="2"/>
        <v>11</v>
      </c>
      <c r="H45" s="8">
        <v>0.48265221468314001</v>
      </c>
      <c r="I45" s="8">
        <f t="shared" si="3"/>
        <v>7.8675038523057378E-2</v>
      </c>
      <c r="J45" s="7">
        <f t="shared" si="4"/>
        <v>1</v>
      </c>
      <c r="K45" s="8">
        <f t="shared" si="5"/>
        <v>7.894749312624549E-3</v>
      </c>
      <c r="L45" s="7">
        <f t="shared" si="6"/>
        <v>4</v>
      </c>
      <c r="M45" s="18">
        <f t="shared" si="7"/>
        <v>1</v>
      </c>
      <c r="N45" s="18">
        <f t="shared" si="8"/>
        <v>7.894749312624549E-3</v>
      </c>
    </row>
    <row r="46" spans="1:14" x14ac:dyDescent="0.25">
      <c r="A46" s="7">
        <v>73</v>
      </c>
      <c r="B46" s="7" t="s">
        <v>101</v>
      </c>
      <c r="C46" s="8">
        <v>0.27356139869752</v>
      </c>
      <c r="D46" s="8">
        <v>0.242690925729384</v>
      </c>
      <c r="E46" s="8">
        <f t="shared" si="0"/>
        <v>0.12720077141474403</v>
      </c>
      <c r="F46" s="8">
        <f t="shared" si="1"/>
        <v>0.12720077141474403</v>
      </c>
      <c r="G46" s="7">
        <f t="shared" si="2"/>
        <v>15</v>
      </c>
      <c r="H46" s="8">
        <v>0.25850968275625902</v>
      </c>
      <c r="I46" s="8">
        <f t="shared" si="3"/>
        <v>0.14689075155160938</v>
      </c>
      <c r="J46" s="7">
        <f t="shared" si="4"/>
        <v>10</v>
      </c>
      <c r="K46" s="8">
        <f t="shared" si="5"/>
        <v>1.8684616911056221E-2</v>
      </c>
      <c r="L46" s="7">
        <f t="shared" si="6"/>
        <v>13</v>
      </c>
      <c r="M46" s="18">
        <f t="shared" si="7"/>
        <v>1</v>
      </c>
      <c r="N46" s="18">
        <f t="shared" si="8"/>
        <v>1.8684616911056221E-2</v>
      </c>
    </row>
    <row r="47" spans="1:14" x14ac:dyDescent="0.25">
      <c r="A47" s="7">
        <v>76</v>
      </c>
      <c r="B47" s="7" t="s">
        <v>102</v>
      </c>
      <c r="C47" s="8">
        <v>0.153679053828879</v>
      </c>
      <c r="D47" s="8">
        <v>0.12510090484160499</v>
      </c>
      <c r="E47" s="8">
        <f t="shared" si="0"/>
        <v>0.22844078564785675</v>
      </c>
      <c r="F47" s="8">
        <f t="shared" si="1"/>
        <v>0.22844078564785675</v>
      </c>
      <c r="G47" s="7">
        <f t="shared" si="2"/>
        <v>27</v>
      </c>
      <c r="H47" s="8">
        <v>0.14070940455064199</v>
      </c>
      <c r="I47" s="8">
        <f t="shared" si="3"/>
        <v>0.26986598162860148</v>
      </c>
      <c r="J47" s="7">
        <f t="shared" si="4"/>
        <v>27</v>
      </c>
      <c r="K47" s="8">
        <f t="shared" si="5"/>
        <v>6.1648396862867799E-2</v>
      </c>
      <c r="L47" s="7">
        <f t="shared" si="6"/>
        <v>28</v>
      </c>
      <c r="M47" s="18">
        <f t="shared" si="7"/>
        <v>1</v>
      </c>
      <c r="N47" s="18">
        <f t="shared" si="8"/>
        <v>6.1648396862867799E-2</v>
      </c>
    </row>
    <row r="48" spans="1:14" x14ac:dyDescent="0.25">
      <c r="A48" s="7">
        <v>81</v>
      </c>
      <c r="B48" s="7" t="s">
        <v>103</v>
      </c>
      <c r="C48" s="8">
        <v>0.25574766457172399</v>
      </c>
      <c r="D48" s="8">
        <v>0.213368629662366</v>
      </c>
      <c r="E48" s="8">
        <f t="shared" si="0"/>
        <v>0.19861886434017254</v>
      </c>
      <c r="F48" s="8">
        <f t="shared" si="1"/>
        <v>0.19861886434017254</v>
      </c>
      <c r="G48" s="7">
        <f t="shared" si="2"/>
        <v>22</v>
      </c>
      <c r="H48" s="8">
        <v>0.23486593603091899</v>
      </c>
      <c r="I48" s="8">
        <f t="shared" si="3"/>
        <v>0.16167811401324744</v>
      </c>
      <c r="J48" s="7">
        <f t="shared" si="4"/>
        <v>14</v>
      </c>
      <c r="K48" s="8">
        <f t="shared" si="5"/>
        <v>3.2112323393972145E-2</v>
      </c>
      <c r="L48" s="7">
        <f t="shared" si="6"/>
        <v>20</v>
      </c>
      <c r="M48" s="18">
        <f t="shared" si="7"/>
        <v>1</v>
      </c>
      <c r="N48" s="18">
        <f t="shared" si="8"/>
        <v>3.2112323393972145E-2</v>
      </c>
    </row>
    <row r="49" spans="1:25" x14ac:dyDescent="0.25">
      <c r="A49" s="7">
        <v>85</v>
      </c>
      <c r="B49" s="7" t="s">
        <v>104</v>
      </c>
      <c r="C49" s="8">
        <v>0.25825218419725099</v>
      </c>
      <c r="D49" s="8">
        <v>0.19305546594602799</v>
      </c>
      <c r="E49" s="8">
        <f t="shared" si="0"/>
        <v>0.33770977647144101</v>
      </c>
      <c r="F49" s="8">
        <f t="shared" si="1"/>
        <v>0.33770977647144101</v>
      </c>
      <c r="G49" s="7">
        <f t="shared" si="2"/>
        <v>31</v>
      </c>
      <c r="H49" s="8">
        <v>0.226278563307693</v>
      </c>
      <c r="I49" s="8">
        <f t="shared" si="3"/>
        <v>0.16781387078103308</v>
      </c>
      <c r="J49" s="7">
        <f t="shared" si="4"/>
        <v>17</v>
      </c>
      <c r="K49" s="8">
        <f t="shared" si="5"/>
        <v>5.6672384790269967E-2</v>
      </c>
      <c r="L49" s="7">
        <f t="shared" si="6"/>
        <v>27</v>
      </c>
      <c r="M49" s="18">
        <f t="shared" si="7"/>
        <v>1</v>
      </c>
      <c r="N49" s="18">
        <f t="shared" si="8"/>
        <v>5.6672384790269967E-2</v>
      </c>
    </row>
    <row r="50" spans="1:25" x14ac:dyDescent="0.25">
      <c r="A50" s="7">
        <v>86</v>
      </c>
      <c r="B50" s="7" t="s">
        <v>105</v>
      </c>
      <c r="C50" s="8">
        <v>0.26240171303725801</v>
      </c>
      <c r="D50" s="8">
        <v>0.19711083565248699</v>
      </c>
      <c r="E50" s="8">
        <f t="shared" si="0"/>
        <v>0.33123941242824934</v>
      </c>
      <c r="F50" s="8">
        <f t="shared" si="1"/>
        <v>0.33123941242824934</v>
      </c>
      <c r="G50" s="7">
        <f t="shared" si="2"/>
        <v>30</v>
      </c>
      <c r="H50" s="8">
        <v>0.230618163710231</v>
      </c>
      <c r="I50" s="8">
        <f t="shared" si="3"/>
        <v>0.16465607466698604</v>
      </c>
      <c r="J50" s="7">
        <f t="shared" si="4"/>
        <v>16</v>
      </c>
      <c r="K50" s="8">
        <f t="shared" si="5"/>
        <v>5.4540581425434408E-2</v>
      </c>
      <c r="L50" s="7">
        <f t="shared" si="6"/>
        <v>25</v>
      </c>
      <c r="M50" s="18">
        <f t="shared" si="7"/>
        <v>1</v>
      </c>
      <c r="N50" s="18">
        <f t="shared" si="8"/>
        <v>5.4540581425434408E-2</v>
      </c>
    </row>
    <row r="51" spans="1:25" x14ac:dyDescent="0.25">
      <c r="A51" s="7">
        <v>88</v>
      </c>
      <c r="B51" s="7" t="s">
        <v>106</v>
      </c>
      <c r="C51" s="8">
        <v>3.9580370156746397E-2</v>
      </c>
      <c r="D51" s="8">
        <v>3.6126753021670302E-2</v>
      </c>
      <c r="E51" s="8">
        <f t="shared" si="0"/>
        <v>9.5597219407027104E-2</v>
      </c>
      <c r="F51" s="8">
        <f t="shared" si="1"/>
        <v>9.5597219407027104E-2</v>
      </c>
      <c r="G51" s="7">
        <f t="shared" si="2"/>
        <v>8</v>
      </c>
      <c r="H51" s="8">
        <v>3.7972681583435003E-2</v>
      </c>
      <c r="I51" s="8">
        <f t="shared" si="3"/>
        <v>1</v>
      </c>
      <c r="J51" s="7">
        <f t="shared" si="4"/>
        <v>33</v>
      </c>
      <c r="K51" s="8">
        <f t="shared" si="5"/>
        <v>9.5597219407027104E-2</v>
      </c>
      <c r="L51" s="7">
        <f t="shared" si="6"/>
        <v>31</v>
      </c>
      <c r="M51" s="18">
        <f t="shared" si="7"/>
        <v>1</v>
      </c>
      <c r="N51" s="18">
        <f t="shared" si="8"/>
        <v>9.5597219407027104E-2</v>
      </c>
    </row>
    <row r="52" spans="1:25" x14ac:dyDescent="0.25">
      <c r="A52" s="7">
        <v>91</v>
      </c>
      <c r="B52" s="7" t="s">
        <v>107</v>
      </c>
      <c r="C52" s="8">
        <v>0.19699798742828001</v>
      </c>
      <c r="D52" s="8">
        <v>0.163528840153398</v>
      </c>
      <c r="E52" s="8">
        <f t="shared" si="0"/>
        <v>0.20466816277475169</v>
      </c>
      <c r="F52" s="8">
        <f t="shared" si="1"/>
        <v>0.20466816277475169</v>
      </c>
      <c r="G52" s="7">
        <f t="shared" si="2"/>
        <v>23</v>
      </c>
      <c r="H52" s="8">
        <v>0.18008927326306101</v>
      </c>
      <c r="I52" s="8">
        <f t="shared" si="3"/>
        <v>0.21085476605798356</v>
      </c>
      <c r="J52" s="7">
        <f t="shared" si="4"/>
        <v>22</v>
      </c>
      <c r="K52" s="8">
        <f t="shared" si="5"/>
        <v>4.3155257581387566E-2</v>
      </c>
      <c r="L52" s="7">
        <f t="shared" si="6"/>
        <v>24</v>
      </c>
      <c r="M52" s="18">
        <f t="shared" si="7"/>
        <v>1</v>
      </c>
      <c r="N52" s="18">
        <f t="shared" si="8"/>
        <v>4.3155257581387566E-2</v>
      </c>
    </row>
    <row r="53" spans="1:25" x14ac:dyDescent="0.25">
      <c r="A53" s="7">
        <v>94</v>
      </c>
      <c r="B53" s="7" t="s">
        <v>108</v>
      </c>
      <c r="C53" s="8">
        <v>0.164410417557845</v>
      </c>
      <c r="D53" s="8">
        <v>0.14041415298034499</v>
      </c>
      <c r="E53" s="8">
        <f t="shared" si="0"/>
        <v>0.17089633821213862</v>
      </c>
      <c r="F53" s="8">
        <f t="shared" si="1"/>
        <v>0.17089633821213862</v>
      </c>
      <c r="G53" s="7">
        <f t="shared" si="2"/>
        <v>20</v>
      </c>
      <c r="H53" s="8">
        <v>0.15210462226108701</v>
      </c>
      <c r="I53" s="8">
        <f t="shared" si="3"/>
        <v>0.24964843946855894</v>
      </c>
      <c r="J53" s="7">
        <f t="shared" si="4"/>
        <v>25</v>
      </c>
      <c r="K53" s="8">
        <f t="shared" si="5"/>
        <v>4.2664004145551465E-2</v>
      </c>
      <c r="L53" s="7">
        <f t="shared" si="6"/>
        <v>23</v>
      </c>
      <c r="M53" s="18">
        <f t="shared" si="7"/>
        <v>1</v>
      </c>
      <c r="N53" s="18">
        <f t="shared" si="8"/>
        <v>4.2664004145551465E-2</v>
      </c>
    </row>
    <row r="54" spans="1:25" x14ac:dyDescent="0.25">
      <c r="A54" s="7">
        <v>95</v>
      </c>
      <c r="B54" s="7" t="s">
        <v>109</v>
      </c>
      <c r="C54" s="8">
        <v>0.35310178780449902</v>
      </c>
      <c r="D54" s="8">
        <v>0.28279193076333498</v>
      </c>
      <c r="E54" s="8">
        <f t="shared" si="0"/>
        <v>0.24862752219053055</v>
      </c>
      <c r="F54" s="8">
        <f t="shared" si="1"/>
        <v>0.24862752219053055</v>
      </c>
      <c r="G54" s="7">
        <f t="shared" si="2"/>
        <v>29</v>
      </c>
      <c r="H54" s="8">
        <v>0.317783701336188</v>
      </c>
      <c r="I54" s="8">
        <f>MIN($H$24:$H$56)/H54</f>
        <v>0.11949222513228629</v>
      </c>
      <c r="J54" s="7">
        <f t="shared" si="4"/>
        <v>5</v>
      </c>
      <c r="K54" s="8">
        <f t="shared" si="5"/>
        <v>2.9709055855673381E-2</v>
      </c>
      <c r="L54" s="7">
        <f t="shared" si="6"/>
        <v>19</v>
      </c>
      <c r="M54" s="18">
        <f t="shared" si="7"/>
        <v>1</v>
      </c>
      <c r="N54" s="18">
        <f t="shared" si="8"/>
        <v>2.9709055855673381E-2</v>
      </c>
    </row>
    <row r="55" spans="1:25" x14ac:dyDescent="0.25">
      <c r="A55" s="7">
        <v>97</v>
      </c>
      <c r="B55" s="7" t="s">
        <v>110</v>
      </c>
      <c r="C55" s="8">
        <v>9.9838360708057503E-2</v>
      </c>
      <c r="D55" s="8">
        <v>8.2731044558725694E-2</v>
      </c>
      <c r="E55" s="8">
        <f t="shared" si="0"/>
        <v>0.20678230573032805</v>
      </c>
      <c r="F55" s="8">
        <f t="shared" si="1"/>
        <v>0.20678230573032805</v>
      </c>
      <c r="G55" s="7">
        <f t="shared" si="2"/>
        <v>24</v>
      </c>
      <c r="H55" s="8">
        <v>9.0862106665386605E-2</v>
      </c>
      <c r="I55" s="8">
        <f t="shared" si="3"/>
        <v>0.41791548729191502</v>
      </c>
      <c r="J55" s="7">
        <f>RANK(I55,$I$24:$I$56,1)</f>
        <v>30</v>
      </c>
      <c r="K55" s="8">
        <f t="shared" si="5"/>
        <v>8.6417528062635793E-2</v>
      </c>
      <c r="L55" s="7">
        <f t="shared" si="6"/>
        <v>30</v>
      </c>
      <c r="M55" s="18">
        <f t="shared" si="7"/>
        <v>1</v>
      </c>
      <c r="N55" s="18">
        <f t="shared" si="8"/>
        <v>8.6417528062635793E-2</v>
      </c>
    </row>
    <row r="56" spans="1:25" x14ac:dyDescent="0.25">
      <c r="A56" s="7">
        <v>99</v>
      </c>
      <c r="B56" s="7" t="s">
        <v>111</v>
      </c>
      <c r="C56" s="8">
        <v>5.8446762710767902E-2</v>
      </c>
      <c r="D56" s="8">
        <v>4.0114081238831097E-2</v>
      </c>
      <c r="E56" s="8">
        <f t="shared" si="0"/>
        <v>0.4570136198006815</v>
      </c>
      <c r="F56" s="8">
        <f t="shared" si="1"/>
        <v>0.4570136198006815</v>
      </c>
      <c r="G56" s="7">
        <f t="shared" si="2"/>
        <v>33</v>
      </c>
      <c r="H56" s="8">
        <v>4.8929909313572002E-2</v>
      </c>
      <c r="I56" s="8">
        <f t="shared" si="3"/>
        <v>0.77606278278758789</v>
      </c>
      <c r="J56" s="7">
        <f t="shared" si="4"/>
        <v>32</v>
      </c>
      <c r="K56" s="8">
        <f t="shared" si="5"/>
        <v>0.35467126155434558</v>
      </c>
      <c r="L56" s="7">
        <f t="shared" si="6"/>
        <v>33</v>
      </c>
      <c r="M56" s="18">
        <f t="shared" si="7"/>
        <v>1</v>
      </c>
      <c r="N56" s="18">
        <f t="shared" si="8"/>
        <v>0.35467126155434558</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0.23447373203563832</v>
      </c>
      <c r="D58" s="19">
        <f>AVERAGE(D24:D56)</f>
        <v>0.20465604268007229</v>
      </c>
      <c r="E58" s="19">
        <f>AVERAGE(E24:E56)</f>
        <v>0.16391702366982133</v>
      </c>
      <c r="F58" s="19">
        <f>AVERAGE(F24:F56)</f>
        <v>0.1647293460549405</v>
      </c>
      <c r="G58" s="15" t="s">
        <v>114</v>
      </c>
      <c r="H58" s="19">
        <f>AVERAGE(H24:H56)</f>
        <v>0.21998664007171451</v>
      </c>
      <c r="I58" s="19">
        <f>AVERAGE(I24:I56)</f>
        <v>0.23824355774021747</v>
      </c>
      <c r="J58" s="15" t="s">
        <v>114</v>
      </c>
      <c r="K58" s="19">
        <f>AVERAGE(K24:K56)</f>
        <v>4.5193774497244495E-2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0.10668131981565057</v>
      </c>
      <c r="D59" s="19">
        <f t="shared" ref="D59:K59" si="9">_xlfn.STDEV.S(D24:D56)</f>
        <v>9.7666347940841142E-2</v>
      </c>
      <c r="E59" s="19">
        <f t="shared" si="9"/>
        <v>0.10072606321266521</v>
      </c>
      <c r="F59" s="19">
        <f t="shared" si="9"/>
        <v>9.93500392290569E-2</v>
      </c>
      <c r="G59" s="15" t="s">
        <v>114</v>
      </c>
      <c r="H59" s="19">
        <f t="shared" si="9"/>
        <v>0.10199749943916074</v>
      </c>
      <c r="I59" s="19">
        <f t="shared" si="9"/>
        <v>0.19248679376158986</v>
      </c>
      <c r="J59" s="15" t="s">
        <v>114</v>
      </c>
      <c r="K59" s="19">
        <f t="shared" si="9"/>
        <v>6.4462245933005466E-2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1.1380903997609118E-2</v>
      </c>
      <c r="D60" s="19">
        <f t="shared" ref="D60:K60" si="10">_xlfn.VAR.S(D24:D56)</f>
        <v>9.5387155201014442E-3</v>
      </c>
      <c r="E60" s="19">
        <f t="shared" si="10"/>
        <v>1.0145739810321828E-2</v>
      </c>
      <c r="F60" s="19">
        <f t="shared" si="10"/>
        <v>9.870430294815144E-3</v>
      </c>
      <c r="G60" s="15" t="s">
        <v>114</v>
      </c>
      <c r="H60" s="19">
        <f t="shared" si="10"/>
        <v>1.0403489891841596E-2</v>
      </c>
      <c r="I60" s="19">
        <f t="shared" si="10"/>
        <v>3.7051165772616829E-2</v>
      </c>
      <c r="J60" s="15" t="s">
        <v>114</v>
      </c>
      <c r="K60" s="19">
        <f t="shared" si="10"/>
        <v>4.1553811507272793E-3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0.50541969724443203</v>
      </c>
      <c r="D61" s="19">
        <f t="shared" ref="D61:K61" si="11">MAX(D24:D56)</f>
        <v>0.45932784572018998</v>
      </c>
      <c r="E61" s="19">
        <f t="shared" si="11"/>
        <v>0.4570136198006815</v>
      </c>
      <c r="F61" s="19">
        <f t="shared" si="11"/>
        <v>0.4570136198006815</v>
      </c>
      <c r="G61" s="15" t="s">
        <v>114</v>
      </c>
      <c r="H61" s="19">
        <f t="shared" si="11"/>
        <v>0.48265221468314001</v>
      </c>
      <c r="I61" s="19">
        <f t="shared" si="11"/>
        <v>1</v>
      </c>
      <c r="J61" s="15" t="s">
        <v>114</v>
      </c>
      <c r="K61" s="19">
        <f t="shared" si="11"/>
        <v>0.35467126155434558</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3.9580370156746397E-2</v>
      </c>
      <c r="D62" s="19">
        <f>MIN(D24:D56)</f>
        <v>3.6126753021670302E-2</v>
      </c>
      <c r="E62" s="19">
        <f>MIN(E24:E56)</f>
        <v>-1.3403319354466316E-2</v>
      </c>
      <c r="F62" s="19">
        <f>MIN(F24:F56)</f>
        <v>1.3403319354466316E-2</v>
      </c>
      <c r="G62" s="15" t="s">
        <v>114</v>
      </c>
      <c r="H62" s="19">
        <f>MIN(H24:H56)</f>
        <v>3.7972681583435003E-2</v>
      </c>
      <c r="I62" s="19">
        <f>MIN(I24:I56)</f>
        <v>7.8675038523057378E-2</v>
      </c>
      <c r="J62" s="15" t="s">
        <v>114</v>
      </c>
      <c r="K62" s="19">
        <f>MIN(K24:K56)</f>
        <v>3.2998591841313925E-3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44B16-33CF-4C55-B560-29F86239924E}">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37" t="s">
        <v>9</v>
      </c>
      <c r="C15" s="38"/>
      <c r="D15" s="38"/>
      <c r="E15" s="38"/>
      <c r="F15" s="39"/>
      <c r="G15" s="2" t="s">
        <v>3</v>
      </c>
      <c r="H15" s="23" t="s">
        <v>148</v>
      </c>
      <c r="I15" s="23"/>
      <c r="J15" s="23"/>
      <c r="K15" s="23"/>
      <c r="L15" s="23"/>
    </row>
    <row r="16" spans="1:12" s="4" customFormat="1" ht="44.1" customHeight="1" x14ac:dyDescent="0.25">
      <c r="A16" s="2" t="s">
        <v>5</v>
      </c>
      <c r="B16" s="23" t="s">
        <v>46</v>
      </c>
      <c r="C16" s="23"/>
      <c r="D16" s="23"/>
      <c r="E16" s="23"/>
      <c r="F16" s="23"/>
      <c r="G16" s="23"/>
      <c r="H16" s="23"/>
      <c r="I16" s="23"/>
      <c r="J16" s="23"/>
      <c r="K16" s="23"/>
      <c r="L16" s="23"/>
    </row>
    <row r="17" spans="1:14" s="4" customFormat="1" ht="44.1" customHeight="1" x14ac:dyDescent="0.25">
      <c r="A17" s="2" t="s">
        <v>56</v>
      </c>
      <c r="B17" s="23" t="s">
        <v>152</v>
      </c>
      <c r="C17" s="23"/>
      <c r="D17" s="23"/>
      <c r="E17" s="23"/>
      <c r="F17" s="23"/>
      <c r="G17" s="23"/>
      <c r="H17" s="23"/>
      <c r="I17" s="23"/>
      <c r="J17" s="23"/>
      <c r="K17" s="23"/>
      <c r="L17" s="23"/>
    </row>
    <row r="18" spans="1:14" s="4" customFormat="1" ht="44.1" customHeight="1" x14ac:dyDescent="0.25">
      <c r="A18" s="2" t="s">
        <v>58</v>
      </c>
      <c r="B18" s="23" t="s">
        <v>153</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167</v>
      </c>
      <c r="C20" s="23"/>
      <c r="D20" s="23"/>
      <c r="E20" s="23"/>
      <c r="F20" s="23"/>
      <c r="G20" s="23"/>
      <c r="H20" s="23"/>
      <c r="I20" s="23"/>
      <c r="J20" s="23"/>
      <c r="K20" s="23"/>
      <c r="L20" s="23"/>
    </row>
    <row r="21" spans="1:14" s="4" customFormat="1" ht="43.7" customHeight="1" x14ac:dyDescent="0.25">
      <c r="A21" s="16" t="s">
        <v>62</v>
      </c>
      <c r="B21" s="23" t="s">
        <v>63</v>
      </c>
      <c r="C21" s="23"/>
      <c r="D21" s="23"/>
      <c r="E21" s="17" t="s">
        <v>64</v>
      </c>
      <c r="F21" s="31" t="s">
        <v>185</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0.12883494752645999</v>
      </c>
      <c r="D24" s="8">
        <v>0.109722452119042</v>
      </c>
      <c r="E24" s="8">
        <f>(C24-D24)/D24</f>
        <v>0.17418946658868081</v>
      </c>
      <c r="F24" s="8">
        <f>ABS(E24)</f>
        <v>0.17418946658868081</v>
      </c>
      <c r="G24" s="7">
        <f>RANK(F24,$F$24:$F$56,1)</f>
        <v>21</v>
      </c>
      <c r="H24" s="8">
        <v>0.119811961146131</v>
      </c>
      <c r="I24" s="8">
        <f>MIN($H$24:$H$56)/H24</f>
        <v>0.31693564832914201</v>
      </c>
      <c r="J24" s="7">
        <f>RANK(I24,$I$24:$I$56,1)</f>
        <v>28</v>
      </c>
      <c r="K24" s="8">
        <f>I24*F24</f>
        <v>5.5206851525390975E-2</v>
      </c>
      <c r="L24" s="7">
        <f>RANK(K24,$K$24:$K$56,1)</f>
        <v>26</v>
      </c>
      <c r="M24" s="18">
        <f>IF(E24&gt;0,1,-1)</f>
        <v>1</v>
      </c>
      <c r="N24" s="18">
        <f>K24*M24</f>
        <v>5.5206851525390975E-2</v>
      </c>
    </row>
    <row r="25" spans="1:14" x14ac:dyDescent="0.25">
      <c r="A25" s="7">
        <v>8</v>
      </c>
      <c r="B25" s="7" t="s">
        <v>80</v>
      </c>
      <c r="C25" s="8">
        <v>0.19776268563045399</v>
      </c>
      <c r="D25" s="8">
        <v>0.18284582192623899</v>
      </c>
      <c r="E25" s="8">
        <f t="shared" ref="E25:E56" si="0">(C25-D25)/D25</f>
        <v>8.158164921171969E-2</v>
      </c>
      <c r="F25" s="8">
        <f t="shared" ref="F25:F56" si="1">ABS(E25)</f>
        <v>8.158164921171969E-2</v>
      </c>
      <c r="G25" s="7">
        <f t="shared" ref="G25:G56" si="2">RANK(F25,$F$24:$F$56,1)</f>
        <v>6</v>
      </c>
      <c r="H25" s="8">
        <v>0.19066821244184101</v>
      </c>
      <c r="I25" s="8">
        <f t="shared" ref="I25:I56" si="3">MIN($H$24:$H$56)/H25</f>
        <v>0.19915580629370877</v>
      </c>
      <c r="J25" s="7">
        <f t="shared" ref="J25:J56" si="4">RANK(I25,$I$24:$I$56,1)</f>
        <v>20</v>
      </c>
      <c r="K25" s="8">
        <f t="shared" ref="K25:K56" si="5">I25*F25</f>
        <v>1.6247459127530544E-2</v>
      </c>
      <c r="L25" s="7">
        <f t="shared" ref="L25:L56" si="6">RANK(K25,$K$24:$K$56,1)</f>
        <v>10</v>
      </c>
      <c r="M25" s="18">
        <f t="shared" ref="M25:M56" si="7">IF(E25&gt;0,1,-1)</f>
        <v>1</v>
      </c>
      <c r="N25" s="18">
        <f t="shared" ref="N25:N56" si="8">K25*M25</f>
        <v>1.6247459127530544E-2</v>
      </c>
    </row>
    <row r="26" spans="1:14" x14ac:dyDescent="0.25">
      <c r="A26" s="7">
        <v>11</v>
      </c>
      <c r="B26" s="7" t="s">
        <v>81</v>
      </c>
      <c r="C26" s="8">
        <v>9.3738893815997607E-2</v>
      </c>
      <c r="D26" s="8">
        <v>6.9656532625719594E-2</v>
      </c>
      <c r="E26" s="8">
        <f t="shared" si="0"/>
        <v>0.34573011722644909</v>
      </c>
      <c r="F26" s="8">
        <f t="shared" si="1"/>
        <v>0.34573011722644909</v>
      </c>
      <c r="G26" s="7">
        <f t="shared" si="2"/>
        <v>32</v>
      </c>
      <c r="H26" s="8">
        <v>8.2533489612664296E-2</v>
      </c>
      <c r="I26" s="8">
        <f t="shared" si="3"/>
        <v>0.46008816253430668</v>
      </c>
      <c r="J26" s="7">
        <f t="shared" si="4"/>
        <v>31</v>
      </c>
      <c r="K26" s="8">
        <f t="shared" si="5"/>
        <v>0.15906633436748741</v>
      </c>
      <c r="L26" s="7">
        <f t="shared" si="6"/>
        <v>32</v>
      </c>
      <c r="M26" s="18">
        <f t="shared" si="7"/>
        <v>1</v>
      </c>
      <c r="N26" s="18">
        <f t="shared" si="8"/>
        <v>0.15906633436748741</v>
      </c>
    </row>
    <row r="27" spans="1:14" x14ac:dyDescent="0.25">
      <c r="A27" s="7">
        <v>13</v>
      </c>
      <c r="B27" s="7" t="s">
        <v>82</v>
      </c>
      <c r="C27" s="8">
        <v>0.31631188098208401</v>
      </c>
      <c r="D27" s="8">
        <v>0.28749327602418101</v>
      </c>
      <c r="E27" s="8">
        <f t="shared" si="0"/>
        <v>0.10024097035048248</v>
      </c>
      <c r="F27" s="8">
        <f t="shared" si="1"/>
        <v>0.10024097035048248</v>
      </c>
      <c r="G27" s="7">
        <f t="shared" si="2"/>
        <v>10</v>
      </c>
      <c r="H27" s="8">
        <v>0.30237900614431701</v>
      </c>
      <c r="I27" s="8">
        <f t="shared" si="3"/>
        <v>0.12557975524700185</v>
      </c>
      <c r="J27" s="7">
        <f t="shared" si="4"/>
        <v>7</v>
      </c>
      <c r="K27" s="8">
        <f t="shared" si="5"/>
        <v>1.2588236522335559E-2</v>
      </c>
      <c r="L27" s="7">
        <f t="shared" si="6"/>
        <v>7</v>
      </c>
      <c r="M27" s="18">
        <f t="shared" si="7"/>
        <v>1</v>
      </c>
      <c r="N27" s="18">
        <f t="shared" si="8"/>
        <v>1.2588236522335559E-2</v>
      </c>
    </row>
    <row r="28" spans="1:14" x14ac:dyDescent="0.25">
      <c r="A28" s="7">
        <v>15</v>
      </c>
      <c r="B28" s="7" t="s">
        <v>83</v>
      </c>
      <c r="C28" s="8">
        <v>0.24933257267615799</v>
      </c>
      <c r="D28" s="8">
        <v>0.22519085226585001</v>
      </c>
      <c r="E28" s="8">
        <f t="shared" si="0"/>
        <v>0.10720559990513015</v>
      </c>
      <c r="F28" s="8">
        <f t="shared" si="1"/>
        <v>0.10720559990513015</v>
      </c>
      <c r="G28" s="7">
        <f t="shared" si="2"/>
        <v>13</v>
      </c>
      <c r="H28" s="8">
        <v>0.237676174707809</v>
      </c>
      <c r="I28" s="8">
        <f t="shared" si="3"/>
        <v>0.15976646220479324</v>
      </c>
      <c r="J28" s="7">
        <f t="shared" si="4"/>
        <v>13</v>
      </c>
      <c r="K28" s="8">
        <f t="shared" si="5"/>
        <v>1.712785942538516E-2</v>
      </c>
      <c r="L28" s="7">
        <f t="shared" si="6"/>
        <v>12</v>
      </c>
      <c r="M28" s="18">
        <f t="shared" si="7"/>
        <v>1</v>
      </c>
      <c r="N28" s="18">
        <f t="shared" si="8"/>
        <v>1.712785942538516E-2</v>
      </c>
    </row>
    <row r="29" spans="1:14" x14ac:dyDescent="0.25">
      <c r="A29" s="7">
        <v>17</v>
      </c>
      <c r="B29" s="7" t="s">
        <v>84</v>
      </c>
      <c r="C29" s="8">
        <v>0.20060204691831299</v>
      </c>
      <c r="D29" s="8">
        <v>0.18294200648980499</v>
      </c>
      <c r="E29" s="8">
        <f t="shared" si="0"/>
        <v>9.6533545069060755E-2</v>
      </c>
      <c r="F29" s="8">
        <f t="shared" si="1"/>
        <v>9.6533545069060755E-2</v>
      </c>
      <c r="G29" s="7">
        <f t="shared" si="2"/>
        <v>9</v>
      </c>
      <c r="H29" s="8">
        <v>0.19225114475650201</v>
      </c>
      <c r="I29" s="8">
        <f t="shared" si="3"/>
        <v>0.19751602328053627</v>
      </c>
      <c r="J29" s="7">
        <f t="shared" si="4"/>
        <v>19</v>
      </c>
      <c r="K29" s="8">
        <f t="shared" si="5"/>
        <v>1.9066921935213303E-2</v>
      </c>
      <c r="L29" s="7">
        <f t="shared" si="6"/>
        <v>14</v>
      </c>
      <c r="M29" s="18">
        <f t="shared" si="7"/>
        <v>1</v>
      </c>
      <c r="N29" s="18">
        <f t="shared" si="8"/>
        <v>1.9066921935213303E-2</v>
      </c>
    </row>
    <row r="30" spans="1:14" x14ac:dyDescent="0.25">
      <c r="A30" s="7">
        <v>18</v>
      </c>
      <c r="B30" s="7" t="s">
        <v>85</v>
      </c>
      <c r="C30" s="8">
        <v>0.31195311246406898</v>
      </c>
      <c r="D30" s="8">
        <v>0.26665160062062898</v>
      </c>
      <c r="E30" s="8">
        <f t="shared" si="0"/>
        <v>0.16989026781763611</v>
      </c>
      <c r="F30" s="8">
        <f t="shared" si="1"/>
        <v>0.16989026781763611</v>
      </c>
      <c r="G30" s="7">
        <f t="shared" si="2"/>
        <v>19</v>
      </c>
      <c r="H30" s="8">
        <v>0.28981875193759998</v>
      </c>
      <c r="I30" s="8">
        <f t="shared" si="3"/>
        <v>0.13102216930259497</v>
      </c>
      <c r="J30" s="7">
        <f t="shared" si="4"/>
        <v>9</v>
      </c>
      <c r="K30" s="8">
        <f t="shared" si="5"/>
        <v>2.2259391432865521E-2</v>
      </c>
      <c r="L30" s="7">
        <f t="shared" si="6"/>
        <v>16</v>
      </c>
      <c r="M30" s="18">
        <f t="shared" si="7"/>
        <v>1</v>
      </c>
      <c r="N30" s="18">
        <f t="shared" si="8"/>
        <v>2.2259391432865521E-2</v>
      </c>
    </row>
    <row r="31" spans="1:14" x14ac:dyDescent="0.25">
      <c r="A31" s="7">
        <v>19</v>
      </c>
      <c r="B31" s="7" t="s">
        <v>86</v>
      </c>
      <c r="C31" s="8">
        <v>0.334816077846042</v>
      </c>
      <c r="D31" s="8">
        <v>0.27234685836468697</v>
      </c>
      <c r="E31" s="8">
        <f t="shared" si="0"/>
        <v>0.22937374734723548</v>
      </c>
      <c r="F31" s="8">
        <f t="shared" si="1"/>
        <v>0.22937374734723548</v>
      </c>
      <c r="G31" s="7">
        <f t="shared" si="2"/>
        <v>28</v>
      </c>
      <c r="H31" s="8">
        <v>0.30468948061585699</v>
      </c>
      <c r="I31" s="8">
        <f t="shared" si="3"/>
        <v>0.12462747813505835</v>
      </c>
      <c r="J31" s="7">
        <f t="shared" si="4"/>
        <v>6</v>
      </c>
      <c r="K31" s="8">
        <f t="shared" si="5"/>
        <v>2.8586271682273987E-2</v>
      </c>
      <c r="L31" s="7">
        <f t="shared" si="6"/>
        <v>18</v>
      </c>
      <c r="M31" s="18">
        <f t="shared" si="7"/>
        <v>1</v>
      </c>
      <c r="N31" s="18">
        <f t="shared" si="8"/>
        <v>2.8586271682273987E-2</v>
      </c>
    </row>
    <row r="32" spans="1:14" x14ac:dyDescent="0.25">
      <c r="A32" s="7">
        <v>20</v>
      </c>
      <c r="B32" s="7" t="s">
        <v>87</v>
      </c>
      <c r="C32" s="8">
        <v>0.276731903941141</v>
      </c>
      <c r="D32" s="8">
        <v>0.238290349322964</v>
      </c>
      <c r="E32" s="8">
        <f t="shared" si="0"/>
        <v>0.16132233104445071</v>
      </c>
      <c r="F32" s="8">
        <f t="shared" si="1"/>
        <v>0.16132233104445071</v>
      </c>
      <c r="G32" s="7">
        <f t="shared" si="2"/>
        <v>18</v>
      </c>
      <c r="H32" s="8">
        <v>0.25824217189097998</v>
      </c>
      <c r="I32" s="8">
        <f t="shared" si="3"/>
        <v>0.14704291442942799</v>
      </c>
      <c r="J32" s="7">
        <f t="shared" si="4"/>
        <v>11</v>
      </c>
      <c r="K32" s="8">
        <f t="shared" si="5"/>
        <v>2.3721305719325021E-2</v>
      </c>
      <c r="L32" s="7">
        <f t="shared" si="6"/>
        <v>17</v>
      </c>
      <c r="M32" s="18">
        <f t="shared" si="7"/>
        <v>1</v>
      </c>
      <c r="N32" s="18">
        <f t="shared" si="8"/>
        <v>2.3721305719325021E-2</v>
      </c>
    </row>
    <row r="33" spans="1:14" x14ac:dyDescent="0.25">
      <c r="A33" s="7">
        <v>23</v>
      </c>
      <c r="B33" s="7" t="s">
        <v>88</v>
      </c>
      <c r="C33" s="8">
        <v>0.42259088515332</v>
      </c>
      <c r="D33" s="8">
        <v>0.39965150365518298</v>
      </c>
      <c r="E33" s="8">
        <f t="shared" si="0"/>
        <v>5.7398461630533436E-2</v>
      </c>
      <c r="F33" s="8">
        <f t="shared" si="1"/>
        <v>5.7398461630533436E-2</v>
      </c>
      <c r="G33" s="7">
        <f t="shared" si="2"/>
        <v>4</v>
      </c>
      <c r="H33" s="8">
        <v>0.41150785002379803</v>
      </c>
      <c r="I33" s="8">
        <f t="shared" si="3"/>
        <v>9.2276931245027269E-2</v>
      </c>
      <c r="J33" s="7">
        <f t="shared" si="4"/>
        <v>2</v>
      </c>
      <c r="K33" s="8">
        <f t="shared" si="5"/>
        <v>5.2965538974510699E-3</v>
      </c>
      <c r="L33" s="7">
        <f t="shared" si="6"/>
        <v>3</v>
      </c>
      <c r="M33" s="18">
        <f t="shared" si="7"/>
        <v>1</v>
      </c>
      <c r="N33" s="18">
        <f t="shared" si="8"/>
        <v>5.2965538974510699E-3</v>
      </c>
    </row>
    <row r="34" spans="1:14" x14ac:dyDescent="0.25">
      <c r="A34" s="7">
        <v>25</v>
      </c>
      <c r="B34" s="7" t="s">
        <v>89</v>
      </c>
      <c r="C34" s="8">
        <v>0.109437669183177</v>
      </c>
      <c r="D34" s="8">
        <v>8.9979033335715095E-2</v>
      </c>
      <c r="E34" s="8">
        <f t="shared" si="0"/>
        <v>0.21625744494121224</v>
      </c>
      <c r="F34" s="8">
        <f t="shared" si="1"/>
        <v>0.21625744494121224</v>
      </c>
      <c r="G34" s="7">
        <f t="shared" si="2"/>
        <v>26</v>
      </c>
      <c r="H34" s="8">
        <v>9.9971471972139306E-2</v>
      </c>
      <c r="I34" s="8">
        <f t="shared" si="3"/>
        <v>0.37983517531898975</v>
      </c>
      <c r="J34" s="7">
        <f t="shared" si="4"/>
        <v>29</v>
      </c>
      <c r="K34" s="8">
        <f t="shared" si="5"/>
        <v>8.2142184513282118E-2</v>
      </c>
      <c r="L34" s="7">
        <f t="shared" si="6"/>
        <v>29</v>
      </c>
      <c r="M34" s="18">
        <f t="shared" si="7"/>
        <v>1</v>
      </c>
      <c r="N34" s="18">
        <f t="shared" si="8"/>
        <v>8.2142184513282118E-2</v>
      </c>
    </row>
    <row r="35" spans="1:14" x14ac:dyDescent="0.25">
      <c r="A35" s="7">
        <v>27</v>
      </c>
      <c r="B35" s="7" t="s">
        <v>90</v>
      </c>
      <c r="C35" s="8">
        <v>0.241995374539479</v>
      </c>
      <c r="D35" s="8">
        <v>0.22154817809039201</v>
      </c>
      <c r="E35" s="8">
        <f t="shared" si="0"/>
        <v>9.2292324971160453E-2</v>
      </c>
      <c r="F35" s="8">
        <f t="shared" si="1"/>
        <v>9.2292324971160453E-2</v>
      </c>
      <c r="G35" s="7">
        <f t="shared" si="2"/>
        <v>7</v>
      </c>
      <c r="H35" s="8">
        <v>0.23237711208161499</v>
      </c>
      <c r="I35" s="8">
        <f t="shared" si="3"/>
        <v>0.16340973189346772</v>
      </c>
      <c r="J35" s="7">
        <f t="shared" si="4"/>
        <v>15</v>
      </c>
      <c r="K35" s="8">
        <f t="shared" si="5"/>
        <v>1.5081464079362126E-2</v>
      </c>
      <c r="L35" s="7">
        <f t="shared" si="6"/>
        <v>9</v>
      </c>
      <c r="M35" s="18">
        <f t="shared" si="7"/>
        <v>1</v>
      </c>
      <c r="N35" s="18">
        <f t="shared" si="8"/>
        <v>1.5081464079362126E-2</v>
      </c>
    </row>
    <row r="36" spans="1:14" x14ac:dyDescent="0.25">
      <c r="A36" s="7">
        <v>41</v>
      </c>
      <c r="B36" s="7" t="s">
        <v>91</v>
      </c>
      <c r="C36" s="8">
        <v>0.31188579291471402</v>
      </c>
      <c r="D36" s="8">
        <v>0.28849301317380799</v>
      </c>
      <c r="E36" s="8">
        <f t="shared" si="0"/>
        <v>8.1086122272266664E-2</v>
      </c>
      <c r="F36" s="8">
        <f t="shared" si="1"/>
        <v>8.1086122272266664E-2</v>
      </c>
      <c r="G36" s="7">
        <f t="shared" si="2"/>
        <v>5</v>
      </c>
      <c r="H36" s="8">
        <v>0.30055622689428402</v>
      </c>
      <c r="I36" s="8">
        <f t="shared" si="3"/>
        <v>0.12634135707589683</v>
      </c>
      <c r="J36" s="7">
        <f t="shared" si="4"/>
        <v>8</v>
      </c>
      <c r="K36" s="8">
        <f t="shared" si="5"/>
        <v>1.0244530727900273E-2</v>
      </c>
      <c r="L36" s="7">
        <f t="shared" si="6"/>
        <v>6</v>
      </c>
      <c r="M36" s="18">
        <f t="shared" si="7"/>
        <v>1</v>
      </c>
      <c r="N36" s="18">
        <f t="shared" si="8"/>
        <v>1.0244530727900273E-2</v>
      </c>
    </row>
    <row r="37" spans="1:14" x14ac:dyDescent="0.25">
      <c r="A37" s="7">
        <v>44</v>
      </c>
      <c r="B37" s="7" t="s">
        <v>92</v>
      </c>
      <c r="C37" s="8">
        <v>0.243889717377098</v>
      </c>
      <c r="D37" s="8">
        <v>0.20081118140248899</v>
      </c>
      <c r="E37" s="8">
        <f t="shared" si="0"/>
        <v>0.21452259617090755</v>
      </c>
      <c r="F37" s="8">
        <f t="shared" si="1"/>
        <v>0.21452259617090755</v>
      </c>
      <c r="G37" s="7">
        <f t="shared" si="2"/>
        <v>25</v>
      </c>
      <c r="H37" s="8">
        <v>0.22368725585962601</v>
      </c>
      <c r="I37" s="8">
        <f t="shared" si="3"/>
        <v>0.16975791239204346</v>
      </c>
      <c r="J37" s="7">
        <f t="shared" si="4"/>
        <v>18</v>
      </c>
      <c r="K37" s="8">
        <f t="shared" si="5"/>
        <v>3.6416908086894642E-2</v>
      </c>
      <c r="L37" s="7">
        <f t="shared" si="6"/>
        <v>22</v>
      </c>
      <c r="M37" s="18">
        <f t="shared" si="7"/>
        <v>1</v>
      </c>
      <c r="N37" s="18">
        <f t="shared" si="8"/>
        <v>3.6416908086894642E-2</v>
      </c>
    </row>
    <row r="38" spans="1:14" x14ac:dyDescent="0.25">
      <c r="A38" s="7">
        <v>47</v>
      </c>
      <c r="B38" s="7" t="s">
        <v>93</v>
      </c>
      <c r="C38" s="8">
        <v>0.34614770114016202</v>
      </c>
      <c r="D38" s="8">
        <v>0.332348717573277</v>
      </c>
      <c r="E38" s="8">
        <f t="shared" si="0"/>
        <v>4.1519593238215503E-2</v>
      </c>
      <c r="F38" s="8">
        <f t="shared" si="1"/>
        <v>4.1519593238215503E-2</v>
      </c>
      <c r="G38" s="7">
        <f t="shared" si="2"/>
        <v>3</v>
      </c>
      <c r="H38" s="8">
        <v>0.339459284954437</v>
      </c>
      <c r="I38" s="8">
        <f t="shared" si="3"/>
        <v>0.11186225643682653</v>
      </c>
      <c r="J38" s="7">
        <f t="shared" si="4"/>
        <v>4</v>
      </c>
      <c r="K38" s="8">
        <f t="shared" si="5"/>
        <v>4.6444753859659913E-3</v>
      </c>
      <c r="L38" s="7">
        <f t="shared" si="6"/>
        <v>2</v>
      </c>
      <c r="M38" s="18">
        <f t="shared" si="7"/>
        <v>1</v>
      </c>
      <c r="N38" s="18">
        <f t="shared" si="8"/>
        <v>4.6444753859659913E-3</v>
      </c>
    </row>
    <row r="39" spans="1:14" x14ac:dyDescent="0.25">
      <c r="A39" s="7">
        <v>50</v>
      </c>
      <c r="B39" s="7" t="s">
        <v>94</v>
      </c>
      <c r="C39" s="8">
        <v>0.196441300233689</v>
      </c>
      <c r="D39" s="8">
        <v>0.17829391004237299</v>
      </c>
      <c r="E39" s="8">
        <f t="shared" si="0"/>
        <v>0.10178356729628696</v>
      </c>
      <c r="F39" s="8">
        <f t="shared" si="1"/>
        <v>0.10178356729628696</v>
      </c>
      <c r="G39" s="7">
        <f t="shared" si="2"/>
        <v>12</v>
      </c>
      <c r="H39" s="8">
        <v>0.18751682332033601</v>
      </c>
      <c r="I39" s="8">
        <f t="shared" si="3"/>
        <v>0.20250279900788457</v>
      </c>
      <c r="J39" s="7">
        <f t="shared" si="4"/>
        <v>21</v>
      </c>
      <c r="K39" s="8">
        <f t="shared" si="5"/>
        <v>2.0611457270505489E-2</v>
      </c>
      <c r="L39" s="7">
        <f t="shared" si="6"/>
        <v>15</v>
      </c>
      <c r="M39" s="18">
        <f t="shared" si="7"/>
        <v>1</v>
      </c>
      <c r="N39" s="18">
        <f t="shared" si="8"/>
        <v>2.0611457270505489E-2</v>
      </c>
    </row>
    <row r="40" spans="1:14" x14ac:dyDescent="0.25">
      <c r="A40" s="7">
        <v>52</v>
      </c>
      <c r="B40" s="7" t="s">
        <v>95</v>
      </c>
      <c r="C40" s="8">
        <v>0.39730176845813697</v>
      </c>
      <c r="D40" s="8">
        <v>0.346530664281612</v>
      </c>
      <c r="E40" s="8">
        <f t="shared" si="0"/>
        <v>0.14651258722450394</v>
      </c>
      <c r="F40" s="8">
        <f t="shared" si="1"/>
        <v>0.14651258722450394</v>
      </c>
      <c r="G40" s="7">
        <f t="shared" si="2"/>
        <v>16</v>
      </c>
      <c r="H40" s="8">
        <v>0.37336775837406</v>
      </c>
      <c r="I40" s="8">
        <f t="shared" si="3"/>
        <v>0.10170316191413592</v>
      </c>
      <c r="J40" s="7">
        <f t="shared" si="4"/>
        <v>3</v>
      </c>
      <c r="K40" s="8">
        <f t="shared" si="5"/>
        <v>1.4900793380952687E-2</v>
      </c>
      <c r="L40" s="7">
        <f t="shared" si="6"/>
        <v>8</v>
      </c>
      <c r="M40" s="18">
        <f t="shared" si="7"/>
        <v>1</v>
      </c>
      <c r="N40" s="18">
        <f t="shared" si="8"/>
        <v>1.4900793380952687E-2</v>
      </c>
    </row>
    <row r="41" spans="1:14" x14ac:dyDescent="0.25">
      <c r="A41" s="7">
        <v>54</v>
      </c>
      <c r="B41" s="7" t="s">
        <v>96</v>
      </c>
      <c r="C41" s="8">
        <v>0.25611137141828599</v>
      </c>
      <c r="D41" s="8">
        <v>0.231170816936517</v>
      </c>
      <c r="E41" s="8">
        <f t="shared" si="0"/>
        <v>0.10788798868422064</v>
      </c>
      <c r="F41" s="8">
        <f t="shared" si="1"/>
        <v>0.10788798868422064</v>
      </c>
      <c r="G41" s="7">
        <f t="shared" si="2"/>
        <v>14</v>
      </c>
      <c r="H41" s="8">
        <v>0.24409733101960299</v>
      </c>
      <c r="I41" s="8">
        <f t="shared" si="3"/>
        <v>0.15556369020841726</v>
      </c>
      <c r="J41" s="7">
        <f t="shared" si="4"/>
        <v>12</v>
      </c>
      <c r="K41" s="8">
        <f t="shared" si="5"/>
        <v>1.6783453648881327E-2</v>
      </c>
      <c r="L41" s="7">
        <f t="shared" si="6"/>
        <v>11</v>
      </c>
      <c r="M41" s="18">
        <f t="shared" si="7"/>
        <v>1</v>
      </c>
      <c r="N41" s="18">
        <f t="shared" si="8"/>
        <v>1.6783453648881327E-2</v>
      </c>
    </row>
    <row r="42" spans="1:14" x14ac:dyDescent="0.25">
      <c r="A42" s="7">
        <v>63</v>
      </c>
      <c r="B42" s="7" t="s">
        <v>97</v>
      </c>
      <c r="C42" s="8">
        <v>0.17907578145874301</v>
      </c>
      <c r="D42" s="8">
        <v>0.15543629740636999</v>
      </c>
      <c r="E42" s="8">
        <f t="shared" si="0"/>
        <v>0.15208470895681689</v>
      </c>
      <c r="F42" s="8">
        <f t="shared" si="1"/>
        <v>0.15208470895681689</v>
      </c>
      <c r="G42" s="7">
        <f t="shared" si="2"/>
        <v>17</v>
      </c>
      <c r="H42" s="8">
        <v>0.16798572641925399</v>
      </c>
      <c r="I42" s="8">
        <f t="shared" si="3"/>
        <v>0.22604707193195608</v>
      </c>
      <c r="J42" s="7">
        <f t="shared" si="4"/>
        <v>23</v>
      </c>
      <c r="K42" s="8">
        <f t="shared" si="5"/>
        <v>3.4378303145312192E-2</v>
      </c>
      <c r="L42" s="7">
        <f t="shared" si="6"/>
        <v>21</v>
      </c>
      <c r="M42" s="18">
        <f t="shared" si="7"/>
        <v>1</v>
      </c>
      <c r="N42" s="18">
        <f t="shared" si="8"/>
        <v>3.4378303145312192E-2</v>
      </c>
    </row>
    <row r="43" spans="1:14" x14ac:dyDescent="0.25">
      <c r="A43" s="7">
        <v>66</v>
      </c>
      <c r="B43" s="7" t="s">
        <v>98</v>
      </c>
      <c r="C43" s="8">
        <v>0.153279092070539</v>
      </c>
      <c r="D43" s="8">
        <v>0.155361451216568</v>
      </c>
      <c r="E43" s="8">
        <f t="shared" si="0"/>
        <v>-1.3403319354466316E-2</v>
      </c>
      <c r="F43" s="8">
        <f t="shared" si="1"/>
        <v>1.3403319354466316E-2</v>
      </c>
      <c r="G43" s="7">
        <f t="shared" si="2"/>
        <v>1</v>
      </c>
      <c r="H43" s="8">
        <v>0.154236877881264</v>
      </c>
      <c r="I43" s="8">
        <f t="shared" si="3"/>
        <v>0.24619716182706622</v>
      </c>
      <c r="J43" s="7">
        <f t="shared" si="4"/>
        <v>24</v>
      </c>
      <c r="K43" s="8">
        <f t="shared" si="5"/>
        <v>3.2998591841313925E-3</v>
      </c>
      <c r="L43" s="7">
        <f t="shared" si="6"/>
        <v>1</v>
      </c>
      <c r="M43" s="18">
        <f t="shared" si="7"/>
        <v>-1</v>
      </c>
      <c r="N43" s="18">
        <f t="shared" si="8"/>
        <v>-3.2998591841313925E-3</v>
      </c>
    </row>
    <row r="44" spans="1:14" x14ac:dyDescent="0.25">
      <c r="A44" s="7">
        <v>68</v>
      </c>
      <c r="B44" s="7" t="s">
        <v>99</v>
      </c>
      <c r="C44" s="8">
        <v>0.14795518348474199</v>
      </c>
      <c r="D44" s="8">
        <v>0.142523481300601</v>
      </c>
      <c r="E44" s="8">
        <f t="shared" si="0"/>
        <v>3.8110928350710206E-2</v>
      </c>
      <c r="F44" s="8">
        <f t="shared" si="1"/>
        <v>3.8110928350710206E-2</v>
      </c>
      <c r="G44" s="7">
        <f t="shared" si="2"/>
        <v>2</v>
      </c>
      <c r="H44" s="8">
        <v>0.145348750850849</v>
      </c>
      <c r="I44" s="8">
        <f t="shared" si="3"/>
        <v>0.26125220451602665</v>
      </c>
      <c r="J44" s="7">
        <f t="shared" si="4"/>
        <v>26</v>
      </c>
      <c r="K44" s="8">
        <f t="shared" si="5"/>
        <v>9.956564047775382E-3</v>
      </c>
      <c r="L44" s="7">
        <f t="shared" si="6"/>
        <v>5</v>
      </c>
      <c r="M44" s="18">
        <f t="shared" si="7"/>
        <v>1</v>
      </c>
      <c r="N44" s="18">
        <f t="shared" si="8"/>
        <v>9.956564047775382E-3</v>
      </c>
    </row>
    <row r="45" spans="1:14" x14ac:dyDescent="0.25">
      <c r="A45" s="7">
        <v>70</v>
      </c>
      <c r="B45" s="7" t="s">
        <v>100</v>
      </c>
      <c r="C45" s="8">
        <v>0.50541969724443203</v>
      </c>
      <c r="D45" s="8">
        <v>0.45932784572018998</v>
      </c>
      <c r="E45" s="8">
        <f t="shared" si="0"/>
        <v>0.10034630374296959</v>
      </c>
      <c r="F45" s="8">
        <f t="shared" si="1"/>
        <v>0.10034630374296959</v>
      </c>
      <c r="G45" s="7">
        <f t="shared" si="2"/>
        <v>11</v>
      </c>
      <c r="H45" s="8">
        <v>0.48265221468314001</v>
      </c>
      <c r="I45" s="8">
        <f t="shared" si="3"/>
        <v>7.8675038523057378E-2</v>
      </c>
      <c r="J45" s="7">
        <f t="shared" si="4"/>
        <v>1</v>
      </c>
      <c r="K45" s="8">
        <f t="shared" si="5"/>
        <v>7.894749312624549E-3</v>
      </c>
      <c r="L45" s="7">
        <f t="shared" si="6"/>
        <v>4</v>
      </c>
      <c r="M45" s="18">
        <f t="shared" si="7"/>
        <v>1</v>
      </c>
      <c r="N45" s="18">
        <f t="shared" si="8"/>
        <v>7.894749312624549E-3</v>
      </c>
    </row>
    <row r="46" spans="1:14" x14ac:dyDescent="0.25">
      <c r="A46" s="7">
        <v>73</v>
      </c>
      <c r="B46" s="7" t="s">
        <v>101</v>
      </c>
      <c r="C46" s="8">
        <v>0.27356139869752</v>
      </c>
      <c r="D46" s="8">
        <v>0.242690925729384</v>
      </c>
      <c r="E46" s="8">
        <f t="shared" si="0"/>
        <v>0.12720077141474403</v>
      </c>
      <c r="F46" s="8">
        <f t="shared" si="1"/>
        <v>0.12720077141474403</v>
      </c>
      <c r="G46" s="7">
        <f t="shared" si="2"/>
        <v>15</v>
      </c>
      <c r="H46" s="8">
        <v>0.25850968275625902</v>
      </c>
      <c r="I46" s="8">
        <f t="shared" si="3"/>
        <v>0.14689075155160938</v>
      </c>
      <c r="J46" s="7">
        <f t="shared" si="4"/>
        <v>10</v>
      </c>
      <c r="K46" s="8">
        <f t="shared" si="5"/>
        <v>1.8684616911056221E-2</v>
      </c>
      <c r="L46" s="7">
        <f t="shared" si="6"/>
        <v>13</v>
      </c>
      <c r="M46" s="18">
        <f t="shared" si="7"/>
        <v>1</v>
      </c>
      <c r="N46" s="18">
        <f t="shared" si="8"/>
        <v>1.8684616911056221E-2</v>
      </c>
    </row>
    <row r="47" spans="1:14" x14ac:dyDescent="0.25">
      <c r="A47" s="7">
        <v>76</v>
      </c>
      <c r="B47" s="7" t="s">
        <v>102</v>
      </c>
      <c r="C47" s="8">
        <v>0.153679053828879</v>
      </c>
      <c r="D47" s="8">
        <v>0.12510090484160499</v>
      </c>
      <c r="E47" s="8">
        <f t="shared" si="0"/>
        <v>0.22844078564785675</v>
      </c>
      <c r="F47" s="8">
        <f t="shared" si="1"/>
        <v>0.22844078564785675</v>
      </c>
      <c r="G47" s="7">
        <f t="shared" si="2"/>
        <v>27</v>
      </c>
      <c r="H47" s="8">
        <v>0.14070940455064199</v>
      </c>
      <c r="I47" s="8">
        <f t="shared" si="3"/>
        <v>0.26986598162860148</v>
      </c>
      <c r="J47" s="7">
        <f t="shared" si="4"/>
        <v>27</v>
      </c>
      <c r="K47" s="8">
        <f t="shared" si="5"/>
        <v>6.1648396862867799E-2</v>
      </c>
      <c r="L47" s="7">
        <f t="shared" si="6"/>
        <v>28</v>
      </c>
      <c r="M47" s="18">
        <f t="shared" si="7"/>
        <v>1</v>
      </c>
      <c r="N47" s="18">
        <f t="shared" si="8"/>
        <v>6.1648396862867799E-2</v>
      </c>
    </row>
    <row r="48" spans="1:14" x14ac:dyDescent="0.25">
      <c r="A48" s="7">
        <v>81</v>
      </c>
      <c r="B48" s="7" t="s">
        <v>103</v>
      </c>
      <c r="C48" s="8">
        <v>0.25574766457172399</v>
      </c>
      <c r="D48" s="8">
        <v>0.213368629662366</v>
      </c>
      <c r="E48" s="8">
        <f t="shared" si="0"/>
        <v>0.19861886434017254</v>
      </c>
      <c r="F48" s="8">
        <f t="shared" si="1"/>
        <v>0.19861886434017254</v>
      </c>
      <c r="G48" s="7">
        <f t="shared" si="2"/>
        <v>22</v>
      </c>
      <c r="H48" s="8">
        <v>0.23486593603091899</v>
      </c>
      <c r="I48" s="8">
        <f t="shared" si="3"/>
        <v>0.16167811401324744</v>
      </c>
      <c r="J48" s="7">
        <f t="shared" si="4"/>
        <v>14</v>
      </c>
      <c r="K48" s="8">
        <f t="shared" si="5"/>
        <v>3.2112323393972145E-2</v>
      </c>
      <c r="L48" s="7">
        <f t="shared" si="6"/>
        <v>20</v>
      </c>
      <c r="M48" s="18">
        <f t="shared" si="7"/>
        <v>1</v>
      </c>
      <c r="N48" s="18">
        <f t="shared" si="8"/>
        <v>3.2112323393972145E-2</v>
      </c>
    </row>
    <row r="49" spans="1:25" x14ac:dyDescent="0.25">
      <c r="A49" s="7">
        <v>85</v>
      </c>
      <c r="B49" s="7" t="s">
        <v>104</v>
      </c>
      <c r="C49" s="8">
        <v>0.25825218419725099</v>
      </c>
      <c r="D49" s="8">
        <v>0.19305546594602799</v>
      </c>
      <c r="E49" s="8">
        <f t="shared" si="0"/>
        <v>0.33770977647144101</v>
      </c>
      <c r="F49" s="8">
        <f t="shared" si="1"/>
        <v>0.33770977647144101</v>
      </c>
      <c r="G49" s="7">
        <f t="shared" si="2"/>
        <v>31</v>
      </c>
      <c r="H49" s="8">
        <v>0.226278563307693</v>
      </c>
      <c r="I49" s="8">
        <f t="shared" si="3"/>
        <v>0.16781387078103308</v>
      </c>
      <c r="J49" s="7">
        <f t="shared" si="4"/>
        <v>17</v>
      </c>
      <c r="K49" s="8">
        <f t="shared" si="5"/>
        <v>5.6672384790269967E-2</v>
      </c>
      <c r="L49" s="7">
        <f t="shared" si="6"/>
        <v>27</v>
      </c>
      <c r="M49" s="18">
        <f t="shared" si="7"/>
        <v>1</v>
      </c>
      <c r="N49" s="18">
        <f t="shared" si="8"/>
        <v>5.6672384790269967E-2</v>
      </c>
    </row>
    <row r="50" spans="1:25" x14ac:dyDescent="0.25">
      <c r="A50" s="7">
        <v>86</v>
      </c>
      <c r="B50" s="7" t="s">
        <v>105</v>
      </c>
      <c r="C50" s="8">
        <v>0.26240171303725801</v>
      </c>
      <c r="D50" s="8">
        <v>0.19711083565248699</v>
      </c>
      <c r="E50" s="8">
        <f t="shared" si="0"/>
        <v>0.33123941242824934</v>
      </c>
      <c r="F50" s="8">
        <f t="shared" si="1"/>
        <v>0.33123941242824934</v>
      </c>
      <c r="G50" s="7">
        <f t="shared" si="2"/>
        <v>30</v>
      </c>
      <c r="H50" s="8">
        <v>0.230618163710231</v>
      </c>
      <c r="I50" s="8">
        <f t="shared" si="3"/>
        <v>0.16465607466698604</v>
      </c>
      <c r="J50" s="7">
        <f t="shared" si="4"/>
        <v>16</v>
      </c>
      <c r="K50" s="8">
        <f t="shared" si="5"/>
        <v>5.4540581425434408E-2</v>
      </c>
      <c r="L50" s="7">
        <f t="shared" si="6"/>
        <v>25</v>
      </c>
      <c r="M50" s="18">
        <f t="shared" si="7"/>
        <v>1</v>
      </c>
      <c r="N50" s="18">
        <f t="shared" si="8"/>
        <v>5.4540581425434408E-2</v>
      </c>
    </row>
    <row r="51" spans="1:25" x14ac:dyDescent="0.25">
      <c r="A51" s="7">
        <v>88</v>
      </c>
      <c r="B51" s="7" t="s">
        <v>106</v>
      </c>
      <c r="C51" s="8">
        <v>3.9580370156746397E-2</v>
      </c>
      <c r="D51" s="8">
        <v>3.6126753021670302E-2</v>
      </c>
      <c r="E51" s="8">
        <f t="shared" si="0"/>
        <v>9.5597219407027104E-2</v>
      </c>
      <c r="F51" s="8">
        <f t="shared" si="1"/>
        <v>9.5597219407027104E-2</v>
      </c>
      <c r="G51" s="7">
        <f t="shared" si="2"/>
        <v>8</v>
      </c>
      <c r="H51" s="8">
        <v>3.7972681583435003E-2</v>
      </c>
      <c r="I51" s="8">
        <f t="shared" si="3"/>
        <v>1</v>
      </c>
      <c r="J51" s="7">
        <f t="shared" si="4"/>
        <v>33</v>
      </c>
      <c r="K51" s="8">
        <f t="shared" si="5"/>
        <v>9.5597219407027104E-2</v>
      </c>
      <c r="L51" s="7">
        <f t="shared" si="6"/>
        <v>31</v>
      </c>
      <c r="M51" s="18">
        <f t="shared" si="7"/>
        <v>1</v>
      </c>
      <c r="N51" s="18">
        <f t="shared" si="8"/>
        <v>9.5597219407027104E-2</v>
      </c>
    </row>
    <row r="52" spans="1:25" x14ac:dyDescent="0.25">
      <c r="A52" s="7">
        <v>91</v>
      </c>
      <c r="B52" s="7" t="s">
        <v>107</v>
      </c>
      <c r="C52" s="8">
        <v>0.19699798742828001</v>
      </c>
      <c r="D52" s="8">
        <v>0.163528840153398</v>
      </c>
      <c r="E52" s="8">
        <f t="shared" si="0"/>
        <v>0.20466816277475169</v>
      </c>
      <c r="F52" s="8">
        <f t="shared" si="1"/>
        <v>0.20466816277475169</v>
      </c>
      <c r="G52" s="7">
        <f t="shared" si="2"/>
        <v>23</v>
      </c>
      <c r="H52" s="8">
        <v>0.18008927326306101</v>
      </c>
      <c r="I52" s="8">
        <f t="shared" si="3"/>
        <v>0.21085476605798356</v>
      </c>
      <c r="J52" s="7">
        <f t="shared" si="4"/>
        <v>22</v>
      </c>
      <c r="K52" s="8">
        <f t="shared" si="5"/>
        <v>4.3155257581387566E-2</v>
      </c>
      <c r="L52" s="7">
        <f t="shared" si="6"/>
        <v>24</v>
      </c>
      <c r="M52" s="18">
        <f t="shared" si="7"/>
        <v>1</v>
      </c>
      <c r="N52" s="18">
        <f t="shared" si="8"/>
        <v>4.3155257581387566E-2</v>
      </c>
    </row>
    <row r="53" spans="1:25" x14ac:dyDescent="0.25">
      <c r="A53" s="7">
        <v>94</v>
      </c>
      <c r="B53" s="7" t="s">
        <v>108</v>
      </c>
      <c r="C53" s="8">
        <v>0.164410417557845</v>
      </c>
      <c r="D53" s="8">
        <v>0.14041415298034499</v>
      </c>
      <c r="E53" s="8">
        <f t="shared" si="0"/>
        <v>0.17089633821213862</v>
      </c>
      <c r="F53" s="8">
        <f t="shared" si="1"/>
        <v>0.17089633821213862</v>
      </c>
      <c r="G53" s="7">
        <f t="shared" si="2"/>
        <v>20</v>
      </c>
      <c r="H53" s="8">
        <v>0.15210462226108701</v>
      </c>
      <c r="I53" s="8">
        <f t="shared" si="3"/>
        <v>0.24964843946855894</v>
      </c>
      <c r="J53" s="7">
        <f t="shared" si="4"/>
        <v>25</v>
      </c>
      <c r="K53" s="8">
        <f t="shared" si="5"/>
        <v>4.2664004145551465E-2</v>
      </c>
      <c r="L53" s="7">
        <f t="shared" si="6"/>
        <v>23</v>
      </c>
      <c r="M53" s="18">
        <f t="shared" si="7"/>
        <v>1</v>
      </c>
      <c r="N53" s="18">
        <f t="shared" si="8"/>
        <v>4.2664004145551465E-2</v>
      </c>
    </row>
    <row r="54" spans="1:25" x14ac:dyDescent="0.25">
      <c r="A54" s="7">
        <v>95</v>
      </c>
      <c r="B54" s="7" t="s">
        <v>109</v>
      </c>
      <c r="C54" s="8">
        <v>0.35310178780449902</v>
      </c>
      <c r="D54" s="8">
        <v>0.28279193076333498</v>
      </c>
      <c r="E54" s="8">
        <f t="shared" si="0"/>
        <v>0.24862752219053055</v>
      </c>
      <c r="F54" s="8">
        <f t="shared" si="1"/>
        <v>0.24862752219053055</v>
      </c>
      <c r="G54" s="7">
        <f t="shared" si="2"/>
        <v>29</v>
      </c>
      <c r="H54" s="8">
        <v>0.317783701336188</v>
      </c>
      <c r="I54" s="8">
        <f>MIN($H$24:$H$56)/H54</f>
        <v>0.11949222513228629</v>
      </c>
      <c r="J54" s="7">
        <f t="shared" si="4"/>
        <v>5</v>
      </c>
      <c r="K54" s="8">
        <f t="shared" si="5"/>
        <v>2.9709055855673381E-2</v>
      </c>
      <c r="L54" s="7">
        <f t="shared" si="6"/>
        <v>19</v>
      </c>
      <c r="M54" s="18">
        <f t="shared" si="7"/>
        <v>1</v>
      </c>
      <c r="N54" s="18">
        <f t="shared" si="8"/>
        <v>2.9709055855673381E-2</v>
      </c>
    </row>
    <row r="55" spans="1:25" x14ac:dyDescent="0.25">
      <c r="A55" s="7">
        <v>97</v>
      </c>
      <c r="B55" s="7" t="s">
        <v>110</v>
      </c>
      <c r="C55" s="8">
        <v>9.9838360708057503E-2</v>
      </c>
      <c r="D55" s="8">
        <v>8.2731044558725694E-2</v>
      </c>
      <c r="E55" s="8">
        <f t="shared" si="0"/>
        <v>0.20678230573032805</v>
      </c>
      <c r="F55" s="8">
        <f t="shared" si="1"/>
        <v>0.20678230573032805</v>
      </c>
      <c r="G55" s="7">
        <f t="shared" si="2"/>
        <v>24</v>
      </c>
      <c r="H55" s="8">
        <v>9.0862106665386605E-2</v>
      </c>
      <c r="I55" s="8">
        <f t="shared" si="3"/>
        <v>0.41791548729191502</v>
      </c>
      <c r="J55" s="7">
        <f>RANK(I55,$I$24:$I$56,1)</f>
        <v>30</v>
      </c>
      <c r="K55" s="8">
        <f t="shared" si="5"/>
        <v>8.6417528062635793E-2</v>
      </c>
      <c r="L55" s="7">
        <f t="shared" si="6"/>
        <v>30</v>
      </c>
      <c r="M55" s="18">
        <f t="shared" si="7"/>
        <v>1</v>
      </c>
      <c r="N55" s="18">
        <f t="shared" si="8"/>
        <v>8.6417528062635793E-2</v>
      </c>
    </row>
    <row r="56" spans="1:25" x14ac:dyDescent="0.25">
      <c r="A56" s="7">
        <v>99</v>
      </c>
      <c r="B56" s="7" t="s">
        <v>111</v>
      </c>
      <c r="C56" s="8">
        <v>5.8446762710767902E-2</v>
      </c>
      <c r="D56" s="8">
        <v>4.0114081238831097E-2</v>
      </c>
      <c r="E56" s="8">
        <f t="shared" si="0"/>
        <v>0.4570136198006815</v>
      </c>
      <c r="F56" s="8">
        <f t="shared" si="1"/>
        <v>0.4570136198006815</v>
      </c>
      <c r="G56" s="7">
        <f t="shared" si="2"/>
        <v>33</v>
      </c>
      <c r="H56" s="8">
        <v>4.8929909313572002E-2</v>
      </c>
      <c r="I56" s="8">
        <f t="shared" si="3"/>
        <v>0.77606278278758789</v>
      </c>
      <c r="J56" s="7">
        <f t="shared" si="4"/>
        <v>32</v>
      </c>
      <c r="K56" s="8">
        <f t="shared" si="5"/>
        <v>0.35467126155434558</v>
      </c>
      <c r="L56" s="7">
        <f t="shared" si="6"/>
        <v>33</v>
      </c>
      <c r="M56" s="18">
        <f t="shared" si="7"/>
        <v>1</v>
      </c>
      <c r="N56" s="18">
        <f t="shared" si="8"/>
        <v>0.35467126155434558</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0.23447373203563832</v>
      </c>
      <c r="D58" s="19">
        <f>AVERAGE(D24:D56)</f>
        <v>0.20465604268007229</v>
      </c>
      <c r="E58" s="19">
        <f>AVERAGE(E24:E56)</f>
        <v>0.16391702366982133</v>
      </c>
      <c r="F58" s="19">
        <f>AVERAGE(F24:F56)</f>
        <v>0.1647293460549405</v>
      </c>
      <c r="G58" s="15" t="s">
        <v>114</v>
      </c>
      <c r="H58" s="19">
        <f>AVERAGE(H24:H56)</f>
        <v>0.21998664007171451</v>
      </c>
      <c r="I58" s="19">
        <f>AVERAGE(I24:I56)</f>
        <v>0.23824355774021747</v>
      </c>
      <c r="J58" s="15" t="s">
        <v>114</v>
      </c>
      <c r="K58" s="19">
        <f>AVERAGE(K24:K56)</f>
        <v>4.5193774497244495E-2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0.10668131981565057</v>
      </c>
      <c r="D59" s="19">
        <f t="shared" ref="D59:K59" si="9">_xlfn.STDEV.S(D24:D56)</f>
        <v>9.7666347940841142E-2</v>
      </c>
      <c r="E59" s="19">
        <f t="shared" si="9"/>
        <v>0.10072606321266521</v>
      </c>
      <c r="F59" s="19">
        <f t="shared" si="9"/>
        <v>9.93500392290569E-2</v>
      </c>
      <c r="G59" s="15" t="s">
        <v>114</v>
      </c>
      <c r="H59" s="19">
        <f t="shared" si="9"/>
        <v>0.10199749943916074</v>
      </c>
      <c r="I59" s="19">
        <f t="shared" si="9"/>
        <v>0.19248679376158986</v>
      </c>
      <c r="J59" s="15" t="s">
        <v>114</v>
      </c>
      <c r="K59" s="19">
        <f t="shared" si="9"/>
        <v>6.4462245933005466E-2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1.1380903997609118E-2</v>
      </c>
      <c r="D60" s="19">
        <f t="shared" ref="D60:K60" si="10">_xlfn.VAR.S(D24:D56)</f>
        <v>9.5387155201014442E-3</v>
      </c>
      <c r="E60" s="19">
        <f t="shared" si="10"/>
        <v>1.0145739810321828E-2</v>
      </c>
      <c r="F60" s="19">
        <f t="shared" si="10"/>
        <v>9.870430294815144E-3</v>
      </c>
      <c r="G60" s="15" t="s">
        <v>114</v>
      </c>
      <c r="H60" s="19">
        <f t="shared" si="10"/>
        <v>1.0403489891841596E-2</v>
      </c>
      <c r="I60" s="19">
        <f t="shared" si="10"/>
        <v>3.7051165772616829E-2</v>
      </c>
      <c r="J60" s="15" t="s">
        <v>114</v>
      </c>
      <c r="K60" s="19">
        <f t="shared" si="10"/>
        <v>4.1553811507272793E-3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0.50541969724443203</v>
      </c>
      <c r="D61" s="19">
        <f t="shared" ref="D61:K61" si="11">MAX(D24:D56)</f>
        <v>0.45932784572018998</v>
      </c>
      <c r="E61" s="19">
        <f t="shared" si="11"/>
        <v>0.4570136198006815</v>
      </c>
      <c r="F61" s="19">
        <f t="shared" si="11"/>
        <v>0.4570136198006815</v>
      </c>
      <c r="G61" s="15" t="s">
        <v>114</v>
      </c>
      <c r="H61" s="19">
        <f t="shared" si="11"/>
        <v>0.48265221468314001</v>
      </c>
      <c r="I61" s="19">
        <f t="shared" si="11"/>
        <v>1</v>
      </c>
      <c r="J61" s="15" t="s">
        <v>114</v>
      </c>
      <c r="K61" s="19">
        <f t="shared" si="11"/>
        <v>0.35467126155434558</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3.9580370156746397E-2</v>
      </c>
      <c r="D62" s="19">
        <f>MIN(D24:D56)</f>
        <v>3.6126753021670302E-2</v>
      </c>
      <c r="E62" s="19">
        <f>MIN(E24:E56)</f>
        <v>-1.3403319354466316E-2</v>
      </c>
      <c r="F62" s="19">
        <f>MIN(F24:F56)</f>
        <v>1.3403319354466316E-2</v>
      </c>
      <c r="G62" s="15" t="s">
        <v>114</v>
      </c>
      <c r="H62" s="19">
        <f>MIN(H24:H56)</f>
        <v>3.7972681583435003E-2</v>
      </c>
      <c r="I62" s="19">
        <f>MIN(I24:I56)</f>
        <v>7.8675038523057378E-2</v>
      </c>
      <c r="J62" s="15" t="s">
        <v>114</v>
      </c>
      <c r="K62" s="19">
        <f>MIN(K24:K56)</f>
        <v>3.2998591841313925E-3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EEA34-BF0B-4D07-8F25-8250C88CB040}">
  <dimension ref="A14:Y64"/>
  <sheetViews>
    <sheetView tabSelected="1"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37" t="s">
        <v>9</v>
      </c>
      <c r="C15" s="38"/>
      <c r="D15" s="38"/>
      <c r="E15" s="38"/>
      <c r="F15" s="39"/>
      <c r="G15" s="2" t="s">
        <v>3</v>
      </c>
      <c r="H15" s="23" t="s">
        <v>148</v>
      </c>
      <c r="I15" s="23"/>
      <c r="J15" s="23"/>
      <c r="K15" s="23"/>
      <c r="L15" s="23"/>
    </row>
    <row r="16" spans="1:12" s="4" customFormat="1" ht="44.1" customHeight="1" x14ac:dyDescent="0.25">
      <c r="A16" s="2" t="s">
        <v>5</v>
      </c>
      <c r="B16" s="23" t="s">
        <v>48</v>
      </c>
      <c r="C16" s="23"/>
      <c r="D16" s="23"/>
      <c r="E16" s="23"/>
      <c r="F16" s="23"/>
      <c r="G16" s="23"/>
      <c r="H16" s="23"/>
      <c r="I16" s="23"/>
      <c r="J16" s="23"/>
      <c r="K16" s="23"/>
      <c r="L16" s="23"/>
    </row>
    <row r="17" spans="1:14" s="4" customFormat="1" ht="47.45" customHeight="1" x14ac:dyDescent="0.25">
      <c r="A17" s="2" t="s">
        <v>56</v>
      </c>
      <c r="B17" s="23" t="s">
        <v>154</v>
      </c>
      <c r="C17" s="23"/>
      <c r="D17" s="23"/>
      <c r="E17" s="23"/>
      <c r="F17" s="23"/>
      <c r="G17" s="23"/>
      <c r="H17" s="23"/>
      <c r="I17" s="23"/>
      <c r="J17" s="23"/>
      <c r="K17" s="23"/>
      <c r="L17" s="23"/>
    </row>
    <row r="18" spans="1:14" s="4" customFormat="1" ht="44.1" customHeight="1" x14ac:dyDescent="0.25">
      <c r="A18" s="2" t="s">
        <v>58</v>
      </c>
      <c r="B18" s="23" t="s">
        <v>155</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166</v>
      </c>
      <c r="C20" s="23"/>
      <c r="D20" s="23"/>
      <c r="E20" s="23"/>
      <c r="F20" s="23"/>
      <c r="G20" s="23"/>
      <c r="H20" s="23"/>
      <c r="I20" s="23"/>
      <c r="J20" s="23"/>
      <c r="K20" s="23"/>
      <c r="L20" s="23"/>
    </row>
    <row r="21" spans="1:14" s="4" customFormat="1" ht="43.7" customHeight="1" x14ac:dyDescent="0.25">
      <c r="A21" s="16" t="s">
        <v>62</v>
      </c>
      <c r="B21" s="23" t="s">
        <v>156</v>
      </c>
      <c r="C21" s="23"/>
      <c r="D21" s="23"/>
      <c r="E21" s="17" t="s">
        <v>64</v>
      </c>
      <c r="F21" s="31" t="s">
        <v>157</v>
      </c>
      <c r="G21" s="32"/>
      <c r="H21" s="32"/>
      <c r="I21" s="33"/>
      <c r="J21" s="14" t="s">
        <v>65</v>
      </c>
      <c r="K21" s="34" t="s">
        <v>30</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9.4</v>
      </c>
      <c r="D24" s="8">
        <v>9.5</v>
      </c>
      <c r="E24" s="8">
        <f>(C24-D24)/D24</f>
        <v>-1.0526315789473648E-2</v>
      </c>
      <c r="F24" s="8">
        <f>ABS(E24)</f>
        <v>1.0526315789473648E-2</v>
      </c>
      <c r="G24" s="7">
        <f>RANK(F24,$F$24:$F$56,1)</f>
        <v>6</v>
      </c>
      <c r="H24" s="8">
        <v>9.5</v>
      </c>
      <c r="I24" s="8">
        <f>H24/MAX($H$24:$H$56)</f>
        <v>0.14525993883792049</v>
      </c>
      <c r="J24" s="7">
        <f>RANK(I24,$I$24:$I$56,1)</f>
        <v>7</v>
      </c>
      <c r="K24" s="8">
        <f>I24*F24</f>
        <v>1.5290519877675787E-3</v>
      </c>
      <c r="L24" s="7">
        <f>RANK(K24,$K$24:$K$56,1)</f>
        <v>3</v>
      </c>
      <c r="M24" s="18">
        <f>IF(E24&gt;0,1,-1)</f>
        <v>-1</v>
      </c>
      <c r="N24" s="18">
        <f>K24*M24</f>
        <v>-1.5290519877675787E-3</v>
      </c>
    </row>
    <row r="25" spans="1:14" x14ac:dyDescent="0.25">
      <c r="A25" s="7">
        <v>8</v>
      </c>
      <c r="B25" s="7" t="s">
        <v>80</v>
      </c>
      <c r="C25" s="8">
        <v>11.4</v>
      </c>
      <c r="D25" s="8">
        <v>12.6</v>
      </c>
      <c r="E25" s="8">
        <f t="shared" ref="E25:E56" si="0">(C25-D25)/D25</f>
        <v>-9.5238095238095191E-2</v>
      </c>
      <c r="F25" s="8">
        <f t="shared" ref="F25:F56" si="1">ABS(E25)</f>
        <v>9.5238095238095191E-2</v>
      </c>
      <c r="G25" s="7">
        <f t="shared" ref="G25:G56" si="2">RANK(F25,$F$24:$F$56,1)</f>
        <v>29</v>
      </c>
      <c r="H25" s="8">
        <v>12</v>
      </c>
      <c r="I25" s="8">
        <f t="shared" ref="I25:I56" si="3">H25/MAX($H$24:$H$56)</f>
        <v>0.18348623853211007</v>
      </c>
      <c r="J25" s="7">
        <f t="shared" ref="J25:J56" si="4">RANK(I25,$I$24:$I$56,1)</f>
        <v>12</v>
      </c>
      <c r="K25" s="8">
        <f t="shared" ref="K25:K56" si="5">I25*F25</f>
        <v>1.7474879860200951E-2</v>
      </c>
      <c r="L25" s="7">
        <f t="shared" ref="L25:L56" si="6">RANK(K25,$K$24:$K$56,1)</f>
        <v>23</v>
      </c>
      <c r="M25" s="18">
        <f t="shared" ref="M25:M56" si="7">IF(E25&gt;0,1,-1)</f>
        <v>-1</v>
      </c>
      <c r="N25" s="18">
        <f t="shared" ref="N25:N56" si="8">K25*M25</f>
        <v>-1.7474879860200951E-2</v>
      </c>
    </row>
    <row r="26" spans="1:14" x14ac:dyDescent="0.25">
      <c r="A26" s="7">
        <v>11</v>
      </c>
      <c r="B26" s="7" t="s">
        <v>81</v>
      </c>
      <c r="C26" s="8">
        <v>3.6</v>
      </c>
      <c r="D26" s="8">
        <v>3.6</v>
      </c>
      <c r="E26" s="8">
        <f t="shared" si="0"/>
        <v>0</v>
      </c>
      <c r="F26" s="8">
        <f t="shared" si="1"/>
        <v>0</v>
      </c>
      <c r="G26" s="7">
        <f t="shared" si="2"/>
        <v>1</v>
      </c>
      <c r="H26" s="8">
        <v>3.6</v>
      </c>
      <c r="I26" s="8">
        <f t="shared" si="3"/>
        <v>5.5045871559633024E-2</v>
      </c>
      <c r="J26" s="7">
        <f t="shared" si="4"/>
        <v>1</v>
      </c>
      <c r="K26" s="8">
        <f t="shared" si="5"/>
        <v>0</v>
      </c>
      <c r="L26" s="7">
        <f t="shared" si="6"/>
        <v>1</v>
      </c>
      <c r="M26" s="18">
        <f t="shared" si="7"/>
        <v>-1</v>
      </c>
      <c r="N26" s="18">
        <f t="shared" si="8"/>
        <v>0</v>
      </c>
    </row>
    <row r="27" spans="1:14" x14ac:dyDescent="0.25">
      <c r="A27" s="7">
        <v>13</v>
      </c>
      <c r="B27" s="7" t="s">
        <v>82</v>
      </c>
      <c r="C27" s="8">
        <v>17.399999999999999</v>
      </c>
      <c r="D27" s="8">
        <v>19.399999999999999</v>
      </c>
      <c r="E27" s="8">
        <f t="shared" si="0"/>
        <v>-0.10309278350515465</v>
      </c>
      <c r="F27" s="8">
        <f t="shared" si="1"/>
        <v>0.10309278350515465</v>
      </c>
      <c r="G27" s="7">
        <f t="shared" si="2"/>
        <v>31</v>
      </c>
      <c r="H27" s="8">
        <v>18.399999999999999</v>
      </c>
      <c r="I27" s="8">
        <f t="shared" si="3"/>
        <v>0.28134556574923542</v>
      </c>
      <c r="J27" s="7">
        <f t="shared" si="4"/>
        <v>21</v>
      </c>
      <c r="K27" s="8">
        <f t="shared" si="5"/>
        <v>2.900469749992118E-2</v>
      </c>
      <c r="L27" s="7">
        <f t="shared" si="6"/>
        <v>27</v>
      </c>
      <c r="M27" s="18">
        <f t="shared" si="7"/>
        <v>-1</v>
      </c>
      <c r="N27" s="18">
        <f t="shared" si="8"/>
        <v>-2.900469749992118E-2</v>
      </c>
    </row>
    <row r="28" spans="1:14" x14ac:dyDescent="0.25">
      <c r="A28" s="7">
        <v>15</v>
      </c>
      <c r="B28" s="7" t="s">
        <v>83</v>
      </c>
      <c r="C28" s="8">
        <v>9.3000000000000007</v>
      </c>
      <c r="D28" s="8">
        <v>10.6</v>
      </c>
      <c r="E28" s="8">
        <f t="shared" si="0"/>
        <v>-0.12264150943396217</v>
      </c>
      <c r="F28" s="8">
        <f t="shared" si="1"/>
        <v>0.12264150943396217</v>
      </c>
      <c r="G28" s="7">
        <f t="shared" si="2"/>
        <v>32</v>
      </c>
      <c r="H28" s="8">
        <v>9.9</v>
      </c>
      <c r="I28" s="8">
        <f t="shared" si="3"/>
        <v>0.15137614678899081</v>
      </c>
      <c r="J28" s="7">
        <f t="shared" si="4"/>
        <v>9</v>
      </c>
      <c r="K28" s="8">
        <f t="shared" si="5"/>
        <v>1.8564999134498859E-2</v>
      </c>
      <c r="L28" s="7">
        <f t="shared" si="6"/>
        <v>24</v>
      </c>
      <c r="M28" s="18">
        <f t="shared" si="7"/>
        <v>-1</v>
      </c>
      <c r="N28" s="18">
        <f t="shared" si="8"/>
        <v>-1.8564999134498859E-2</v>
      </c>
    </row>
    <row r="29" spans="1:14" x14ac:dyDescent="0.25">
      <c r="A29" s="7">
        <v>17</v>
      </c>
      <c r="B29" s="7" t="s">
        <v>84</v>
      </c>
      <c r="C29" s="8">
        <v>7.5</v>
      </c>
      <c r="D29" s="8">
        <v>7.3</v>
      </c>
      <c r="E29" s="8">
        <f t="shared" si="0"/>
        <v>2.7397260273972629E-2</v>
      </c>
      <c r="F29" s="8">
        <f t="shared" si="1"/>
        <v>2.7397260273972629E-2</v>
      </c>
      <c r="G29" s="7">
        <f t="shared" si="2"/>
        <v>13</v>
      </c>
      <c r="H29" s="8">
        <v>7.4</v>
      </c>
      <c r="I29" s="8">
        <f t="shared" si="3"/>
        <v>0.11314984709480122</v>
      </c>
      <c r="J29" s="7">
        <f t="shared" si="4"/>
        <v>4</v>
      </c>
      <c r="K29" s="8">
        <f t="shared" si="5"/>
        <v>3.0999958108164746E-3</v>
      </c>
      <c r="L29" s="7">
        <f t="shared" si="6"/>
        <v>8</v>
      </c>
      <c r="M29" s="18">
        <f t="shared" si="7"/>
        <v>1</v>
      </c>
      <c r="N29" s="18">
        <f t="shared" si="8"/>
        <v>3.0999958108164746E-3</v>
      </c>
    </row>
    <row r="30" spans="1:14" x14ac:dyDescent="0.25">
      <c r="A30" s="7">
        <v>18</v>
      </c>
      <c r="B30" s="7" t="s">
        <v>85</v>
      </c>
      <c r="C30" s="8">
        <v>16.7</v>
      </c>
      <c r="D30" s="8">
        <v>17.7</v>
      </c>
      <c r="E30" s="8">
        <f t="shared" si="0"/>
        <v>-5.6497175141242938E-2</v>
      </c>
      <c r="F30" s="8">
        <f t="shared" si="1"/>
        <v>5.6497175141242938E-2</v>
      </c>
      <c r="G30" s="7">
        <f t="shared" si="2"/>
        <v>22</v>
      </c>
      <c r="H30" s="8">
        <v>17.2</v>
      </c>
      <c r="I30" s="8">
        <f t="shared" si="3"/>
        <v>0.26299694189602441</v>
      </c>
      <c r="J30" s="7">
        <f t="shared" si="4"/>
        <v>19</v>
      </c>
      <c r="K30" s="8">
        <f t="shared" si="5"/>
        <v>1.4858584287910983E-2</v>
      </c>
      <c r="L30" s="7">
        <f t="shared" si="6"/>
        <v>19</v>
      </c>
      <c r="M30" s="18">
        <f t="shared" si="7"/>
        <v>-1</v>
      </c>
      <c r="N30" s="18">
        <f t="shared" si="8"/>
        <v>-1.4858584287910983E-2</v>
      </c>
    </row>
    <row r="31" spans="1:14" x14ac:dyDescent="0.25">
      <c r="A31" s="7">
        <v>19</v>
      </c>
      <c r="B31" s="7" t="s">
        <v>86</v>
      </c>
      <c r="C31" s="8">
        <v>16.3</v>
      </c>
      <c r="D31" s="8">
        <v>15.3</v>
      </c>
      <c r="E31" s="8">
        <f t="shared" si="0"/>
        <v>6.535947712418301E-2</v>
      </c>
      <c r="F31" s="8">
        <f t="shared" si="1"/>
        <v>6.535947712418301E-2</v>
      </c>
      <c r="G31" s="7">
        <f t="shared" si="2"/>
        <v>25</v>
      </c>
      <c r="H31" s="8">
        <v>15.8</v>
      </c>
      <c r="I31" s="8">
        <f t="shared" si="3"/>
        <v>0.24159021406727826</v>
      </c>
      <c r="J31" s="7">
        <f t="shared" si="4"/>
        <v>17</v>
      </c>
      <c r="K31" s="8">
        <f t="shared" si="5"/>
        <v>1.5790210069756751E-2</v>
      </c>
      <c r="L31" s="7">
        <f t="shared" si="6"/>
        <v>22</v>
      </c>
      <c r="M31" s="18">
        <f t="shared" si="7"/>
        <v>1</v>
      </c>
      <c r="N31" s="18">
        <f t="shared" si="8"/>
        <v>1.5790210069756751E-2</v>
      </c>
    </row>
    <row r="32" spans="1:14" x14ac:dyDescent="0.25">
      <c r="A32" s="7">
        <v>20</v>
      </c>
      <c r="B32" s="7" t="s">
        <v>87</v>
      </c>
      <c r="C32" s="8">
        <v>17.600000000000001</v>
      </c>
      <c r="D32" s="8">
        <v>17.7</v>
      </c>
      <c r="E32" s="8">
        <f t="shared" si="0"/>
        <v>-5.6497175141241732E-3</v>
      </c>
      <c r="F32" s="8">
        <f t="shared" si="1"/>
        <v>5.6497175141241732E-3</v>
      </c>
      <c r="G32" s="7">
        <f t="shared" si="2"/>
        <v>3</v>
      </c>
      <c r="H32" s="8">
        <v>17.7</v>
      </c>
      <c r="I32" s="8">
        <f t="shared" si="3"/>
        <v>0.27064220183486237</v>
      </c>
      <c r="J32" s="7">
        <f t="shared" si="4"/>
        <v>20</v>
      </c>
      <c r="K32" s="8">
        <f t="shared" si="5"/>
        <v>1.5290519877675514E-3</v>
      </c>
      <c r="L32" s="7">
        <f t="shared" si="6"/>
        <v>2</v>
      </c>
      <c r="M32" s="18">
        <f t="shared" si="7"/>
        <v>-1</v>
      </c>
      <c r="N32" s="18">
        <f t="shared" si="8"/>
        <v>-1.5290519877675514E-3</v>
      </c>
    </row>
    <row r="33" spans="1:14" x14ac:dyDescent="0.25">
      <c r="A33" s="7">
        <v>23</v>
      </c>
      <c r="B33" s="7" t="s">
        <v>88</v>
      </c>
      <c r="C33" s="8">
        <v>20.399999999999999</v>
      </c>
      <c r="D33" s="8">
        <v>22.4</v>
      </c>
      <c r="E33" s="8">
        <f t="shared" si="0"/>
        <v>-8.9285714285714288E-2</v>
      </c>
      <c r="F33" s="8">
        <f t="shared" si="1"/>
        <v>8.9285714285714288E-2</v>
      </c>
      <c r="G33" s="7">
        <f t="shared" si="2"/>
        <v>26</v>
      </c>
      <c r="H33" s="8">
        <v>21.4</v>
      </c>
      <c r="I33" s="8">
        <f t="shared" si="3"/>
        <v>0.32721712538226294</v>
      </c>
      <c r="J33" s="7">
        <f t="shared" si="4"/>
        <v>23</v>
      </c>
      <c r="K33" s="8">
        <f t="shared" si="5"/>
        <v>2.9215814766273478E-2</v>
      </c>
      <c r="L33" s="7">
        <f t="shared" si="6"/>
        <v>28</v>
      </c>
      <c r="M33" s="18">
        <f t="shared" si="7"/>
        <v>-1</v>
      </c>
      <c r="N33" s="18">
        <f t="shared" si="8"/>
        <v>-2.9215814766273478E-2</v>
      </c>
    </row>
    <row r="34" spans="1:14" x14ac:dyDescent="0.25">
      <c r="A34" s="7">
        <v>25</v>
      </c>
      <c r="B34" s="7" t="s">
        <v>89</v>
      </c>
      <c r="C34" s="8">
        <v>7.4</v>
      </c>
      <c r="D34" s="8">
        <v>7.9</v>
      </c>
      <c r="E34" s="8">
        <f t="shared" si="0"/>
        <v>-6.3291139240506319E-2</v>
      </c>
      <c r="F34" s="8">
        <f t="shared" si="1"/>
        <v>6.3291139240506319E-2</v>
      </c>
      <c r="G34" s="7">
        <f t="shared" si="2"/>
        <v>24</v>
      </c>
      <c r="H34" s="8">
        <v>7.6</v>
      </c>
      <c r="I34" s="8">
        <f t="shared" si="3"/>
        <v>0.11620795107033638</v>
      </c>
      <c r="J34" s="7">
        <f t="shared" si="4"/>
        <v>6</v>
      </c>
      <c r="K34" s="8">
        <f t="shared" si="5"/>
        <v>7.3549336120466054E-3</v>
      </c>
      <c r="L34" s="7">
        <f t="shared" si="6"/>
        <v>15</v>
      </c>
      <c r="M34" s="18">
        <f t="shared" si="7"/>
        <v>-1</v>
      </c>
      <c r="N34" s="18">
        <f t="shared" si="8"/>
        <v>-7.3549336120466054E-3</v>
      </c>
    </row>
    <row r="35" spans="1:14" x14ac:dyDescent="0.25">
      <c r="A35" s="7">
        <v>27</v>
      </c>
      <c r="B35" s="7" t="s">
        <v>90</v>
      </c>
      <c r="C35" s="8">
        <v>36.9</v>
      </c>
      <c r="D35" s="8">
        <v>37.9</v>
      </c>
      <c r="E35" s="8">
        <f t="shared" si="0"/>
        <v>-2.6385224274406333E-2</v>
      </c>
      <c r="F35" s="8">
        <f t="shared" si="1"/>
        <v>2.6385224274406333E-2</v>
      </c>
      <c r="G35" s="7">
        <f t="shared" si="2"/>
        <v>12</v>
      </c>
      <c r="H35" s="8">
        <v>37.4</v>
      </c>
      <c r="I35" s="8">
        <f t="shared" si="3"/>
        <v>0.57186544342507639</v>
      </c>
      <c r="J35" s="7">
        <f t="shared" si="4"/>
        <v>29</v>
      </c>
      <c r="K35" s="8">
        <f t="shared" si="5"/>
        <v>1.5088797979553467E-2</v>
      </c>
      <c r="L35" s="7">
        <f t="shared" si="6"/>
        <v>21</v>
      </c>
      <c r="M35" s="18">
        <f t="shared" si="7"/>
        <v>-1</v>
      </c>
      <c r="N35" s="18">
        <f t="shared" si="8"/>
        <v>-1.5088797979553467E-2</v>
      </c>
    </row>
    <row r="36" spans="1:14" x14ac:dyDescent="0.25">
      <c r="A36" s="7">
        <v>41</v>
      </c>
      <c r="B36" s="7" t="s">
        <v>91</v>
      </c>
      <c r="C36" s="8">
        <v>12</v>
      </c>
      <c r="D36" s="8">
        <v>11.9</v>
      </c>
      <c r="E36" s="8">
        <f t="shared" si="0"/>
        <v>8.4033613445377853E-3</v>
      </c>
      <c r="F36" s="8">
        <f t="shared" si="1"/>
        <v>8.4033613445377853E-3</v>
      </c>
      <c r="G36" s="7">
        <f t="shared" si="2"/>
        <v>5</v>
      </c>
      <c r="H36" s="8">
        <v>11.9</v>
      </c>
      <c r="I36" s="8">
        <f t="shared" si="3"/>
        <v>0.18195718654434251</v>
      </c>
      <c r="J36" s="7">
        <f t="shared" si="4"/>
        <v>11</v>
      </c>
      <c r="K36" s="8">
        <f t="shared" si="5"/>
        <v>1.5290519877675787E-3</v>
      </c>
      <c r="L36" s="7">
        <f t="shared" si="6"/>
        <v>3</v>
      </c>
      <c r="M36" s="18">
        <f t="shared" si="7"/>
        <v>1</v>
      </c>
      <c r="N36" s="18">
        <f t="shared" si="8"/>
        <v>1.5290519877675787E-3</v>
      </c>
    </row>
    <row r="37" spans="1:14" x14ac:dyDescent="0.25">
      <c r="A37" s="7">
        <v>44</v>
      </c>
      <c r="B37" s="7" t="s">
        <v>92</v>
      </c>
      <c r="C37" s="8">
        <v>41.7</v>
      </c>
      <c r="D37" s="8">
        <v>43.7</v>
      </c>
      <c r="E37" s="8">
        <f t="shared" si="0"/>
        <v>-4.5766590389016017E-2</v>
      </c>
      <c r="F37" s="8">
        <f t="shared" si="1"/>
        <v>4.5766590389016017E-2</v>
      </c>
      <c r="G37" s="7">
        <f t="shared" si="2"/>
        <v>18</v>
      </c>
      <c r="H37" s="8">
        <v>42.6</v>
      </c>
      <c r="I37" s="8">
        <f t="shared" si="3"/>
        <v>0.65137614678899081</v>
      </c>
      <c r="J37" s="7">
        <f t="shared" si="4"/>
        <v>30</v>
      </c>
      <c r="K37" s="8">
        <f t="shared" si="5"/>
        <v>2.9811265299267312E-2</v>
      </c>
      <c r="L37" s="7">
        <f t="shared" si="6"/>
        <v>29</v>
      </c>
      <c r="M37" s="18">
        <f t="shared" si="7"/>
        <v>-1</v>
      </c>
      <c r="N37" s="18">
        <f t="shared" si="8"/>
        <v>-2.9811265299267312E-2</v>
      </c>
    </row>
    <row r="38" spans="1:14" x14ac:dyDescent="0.25">
      <c r="A38" s="7">
        <v>47</v>
      </c>
      <c r="B38" s="7" t="s">
        <v>93</v>
      </c>
      <c r="C38" s="8">
        <v>20.7</v>
      </c>
      <c r="D38" s="8">
        <v>22</v>
      </c>
      <c r="E38" s="8">
        <f t="shared" si="0"/>
        <v>-5.9090909090909124E-2</v>
      </c>
      <c r="F38" s="8">
        <f t="shared" si="1"/>
        <v>5.9090909090909124E-2</v>
      </c>
      <c r="G38" s="7">
        <f t="shared" si="2"/>
        <v>23</v>
      </c>
      <c r="H38" s="8">
        <v>21.4</v>
      </c>
      <c r="I38" s="8">
        <f t="shared" si="3"/>
        <v>0.32721712538226294</v>
      </c>
      <c r="J38" s="7">
        <f t="shared" si="4"/>
        <v>23</v>
      </c>
      <c r="K38" s="8">
        <f t="shared" si="5"/>
        <v>1.9335557408951914E-2</v>
      </c>
      <c r="L38" s="7">
        <f t="shared" si="6"/>
        <v>25</v>
      </c>
      <c r="M38" s="18">
        <f t="shared" si="7"/>
        <v>-1</v>
      </c>
      <c r="N38" s="18">
        <f t="shared" si="8"/>
        <v>-1.9335557408951914E-2</v>
      </c>
    </row>
    <row r="39" spans="1:14" x14ac:dyDescent="0.25">
      <c r="A39" s="7">
        <v>50</v>
      </c>
      <c r="B39" s="7" t="s">
        <v>94</v>
      </c>
      <c r="C39" s="8">
        <v>13.2</v>
      </c>
      <c r="D39" s="8">
        <v>12.6</v>
      </c>
      <c r="E39" s="8">
        <f t="shared" si="0"/>
        <v>4.7619047619047596E-2</v>
      </c>
      <c r="F39" s="8">
        <f t="shared" si="1"/>
        <v>4.7619047619047596E-2</v>
      </c>
      <c r="G39" s="7">
        <f t="shared" si="2"/>
        <v>19</v>
      </c>
      <c r="H39" s="8">
        <v>12.9</v>
      </c>
      <c r="I39" s="8">
        <f t="shared" si="3"/>
        <v>0.19724770642201833</v>
      </c>
      <c r="J39" s="7">
        <f t="shared" si="4"/>
        <v>13</v>
      </c>
      <c r="K39" s="8">
        <f t="shared" si="5"/>
        <v>9.3927479248580113E-3</v>
      </c>
      <c r="L39" s="7">
        <f t="shared" si="6"/>
        <v>17</v>
      </c>
      <c r="M39" s="18">
        <f t="shared" si="7"/>
        <v>1</v>
      </c>
      <c r="N39" s="18">
        <f t="shared" si="8"/>
        <v>9.3927479248580113E-3</v>
      </c>
    </row>
    <row r="40" spans="1:14" x14ac:dyDescent="0.25">
      <c r="A40" s="7">
        <v>52</v>
      </c>
      <c r="B40" s="7" t="s">
        <v>95</v>
      </c>
      <c r="C40" s="8">
        <v>16.399999999999999</v>
      </c>
      <c r="D40" s="8">
        <v>16.8</v>
      </c>
      <c r="E40" s="8">
        <f t="shared" si="0"/>
        <v>-2.3809523809523937E-2</v>
      </c>
      <c r="F40" s="8">
        <f t="shared" si="1"/>
        <v>2.3809523809523937E-2</v>
      </c>
      <c r="G40" s="7">
        <f t="shared" si="2"/>
        <v>9</v>
      </c>
      <c r="H40" s="8">
        <v>16.600000000000001</v>
      </c>
      <c r="I40" s="8">
        <f t="shared" si="3"/>
        <v>0.25382262996941896</v>
      </c>
      <c r="J40" s="7">
        <f t="shared" si="4"/>
        <v>18</v>
      </c>
      <c r="K40" s="8">
        <f t="shared" si="5"/>
        <v>6.0433959516528642E-3</v>
      </c>
      <c r="L40" s="7">
        <f t="shared" si="6"/>
        <v>13</v>
      </c>
      <c r="M40" s="18">
        <f t="shared" si="7"/>
        <v>-1</v>
      </c>
      <c r="N40" s="18">
        <f t="shared" si="8"/>
        <v>-6.0433959516528642E-3</v>
      </c>
    </row>
    <row r="41" spans="1:14" x14ac:dyDescent="0.25">
      <c r="A41" s="7">
        <v>54</v>
      </c>
      <c r="B41" s="7" t="s">
        <v>96</v>
      </c>
      <c r="C41" s="8">
        <v>20</v>
      </c>
      <c r="D41" s="8">
        <v>21</v>
      </c>
      <c r="E41" s="8">
        <f t="shared" si="0"/>
        <v>-4.7619047619047616E-2</v>
      </c>
      <c r="F41" s="8">
        <f t="shared" si="1"/>
        <v>4.7619047619047616E-2</v>
      </c>
      <c r="G41" s="7">
        <f t="shared" si="2"/>
        <v>20</v>
      </c>
      <c r="H41" s="8">
        <v>20.5</v>
      </c>
      <c r="I41" s="8">
        <f t="shared" si="3"/>
        <v>0.31345565749235471</v>
      </c>
      <c r="J41" s="7">
        <f t="shared" si="4"/>
        <v>22</v>
      </c>
      <c r="K41" s="8">
        <f t="shared" si="5"/>
        <v>1.4926459880588319E-2</v>
      </c>
      <c r="L41" s="7">
        <f t="shared" si="6"/>
        <v>20</v>
      </c>
      <c r="M41" s="18">
        <f t="shared" si="7"/>
        <v>-1</v>
      </c>
      <c r="N41" s="18">
        <f t="shared" si="8"/>
        <v>-1.4926459880588319E-2</v>
      </c>
    </row>
    <row r="42" spans="1:14" x14ac:dyDescent="0.25">
      <c r="A42" s="7">
        <v>63</v>
      </c>
      <c r="B42" s="7" t="s">
        <v>97</v>
      </c>
      <c r="C42" s="8">
        <v>7.7</v>
      </c>
      <c r="D42" s="8">
        <v>7.4</v>
      </c>
      <c r="E42" s="8">
        <f t="shared" si="0"/>
        <v>4.0540540540540515E-2</v>
      </c>
      <c r="F42" s="8">
        <f t="shared" si="1"/>
        <v>4.0540540540540515E-2</v>
      </c>
      <c r="G42" s="7">
        <f t="shared" si="2"/>
        <v>15</v>
      </c>
      <c r="H42" s="8">
        <v>7.5</v>
      </c>
      <c r="I42" s="8">
        <f t="shared" si="3"/>
        <v>0.1146788990825688</v>
      </c>
      <c r="J42" s="7">
        <f t="shared" si="4"/>
        <v>5</v>
      </c>
      <c r="K42" s="8">
        <f t="shared" si="5"/>
        <v>4.6491445574014349E-3</v>
      </c>
      <c r="L42" s="7">
        <f t="shared" si="6"/>
        <v>11</v>
      </c>
      <c r="M42" s="18">
        <f t="shared" si="7"/>
        <v>1</v>
      </c>
      <c r="N42" s="18">
        <f t="shared" si="8"/>
        <v>4.6491445574014349E-3</v>
      </c>
    </row>
    <row r="43" spans="1:14" x14ac:dyDescent="0.25">
      <c r="A43" s="7">
        <v>66</v>
      </c>
      <c r="B43" s="7" t="s">
        <v>98</v>
      </c>
      <c r="C43" s="8">
        <v>12</v>
      </c>
      <c r="D43" s="8">
        <v>11.7</v>
      </c>
      <c r="E43" s="8">
        <f t="shared" si="0"/>
        <v>2.5641025641025703E-2</v>
      </c>
      <c r="F43" s="8">
        <f t="shared" si="1"/>
        <v>2.5641025641025703E-2</v>
      </c>
      <c r="G43" s="7">
        <f t="shared" si="2"/>
        <v>11</v>
      </c>
      <c r="H43" s="8">
        <v>11.8</v>
      </c>
      <c r="I43" s="8">
        <f t="shared" si="3"/>
        <v>0.18042813455657492</v>
      </c>
      <c r="J43" s="7">
        <f t="shared" si="4"/>
        <v>10</v>
      </c>
      <c r="K43" s="8">
        <f t="shared" si="5"/>
        <v>4.626362424527573E-3</v>
      </c>
      <c r="L43" s="7">
        <f t="shared" si="6"/>
        <v>10</v>
      </c>
      <c r="M43" s="18">
        <f t="shared" si="7"/>
        <v>1</v>
      </c>
      <c r="N43" s="18">
        <f t="shared" si="8"/>
        <v>4.626362424527573E-3</v>
      </c>
    </row>
    <row r="44" spans="1:14" x14ac:dyDescent="0.25">
      <c r="A44" s="7">
        <v>68</v>
      </c>
      <c r="B44" s="7" t="s">
        <v>99</v>
      </c>
      <c r="C44" s="8">
        <v>9.6999999999999993</v>
      </c>
      <c r="D44" s="8">
        <v>9.9</v>
      </c>
      <c r="E44" s="8">
        <f t="shared" si="0"/>
        <v>-2.0202020202020308E-2</v>
      </c>
      <c r="F44" s="8">
        <f t="shared" si="1"/>
        <v>2.0202020202020308E-2</v>
      </c>
      <c r="G44" s="7">
        <f t="shared" si="2"/>
        <v>8</v>
      </c>
      <c r="H44" s="8">
        <v>9.8000000000000007</v>
      </c>
      <c r="I44" s="8">
        <f t="shared" si="3"/>
        <v>0.14984709480122324</v>
      </c>
      <c r="J44" s="7">
        <f t="shared" si="4"/>
        <v>8</v>
      </c>
      <c r="K44" s="8">
        <f t="shared" si="5"/>
        <v>3.027214036388364E-3</v>
      </c>
      <c r="L44" s="7">
        <f t="shared" si="6"/>
        <v>6</v>
      </c>
      <c r="M44" s="18">
        <f t="shared" si="7"/>
        <v>-1</v>
      </c>
      <c r="N44" s="18">
        <f t="shared" si="8"/>
        <v>-3.027214036388364E-3</v>
      </c>
    </row>
    <row r="45" spans="1:14" x14ac:dyDescent="0.25">
      <c r="A45" s="7">
        <v>70</v>
      </c>
      <c r="B45" s="7" t="s">
        <v>100</v>
      </c>
      <c r="C45" s="8">
        <v>21.9</v>
      </c>
      <c r="D45" s="8">
        <v>24.3</v>
      </c>
      <c r="E45" s="8">
        <f t="shared" si="0"/>
        <v>-9.8765432098765524E-2</v>
      </c>
      <c r="F45" s="8">
        <f t="shared" si="1"/>
        <v>9.8765432098765524E-2</v>
      </c>
      <c r="G45" s="7">
        <f t="shared" si="2"/>
        <v>30</v>
      </c>
      <c r="H45" s="8">
        <v>23.1</v>
      </c>
      <c r="I45" s="8">
        <f t="shared" si="3"/>
        <v>0.35321100917431192</v>
      </c>
      <c r="J45" s="7">
        <f t="shared" si="4"/>
        <v>26</v>
      </c>
      <c r="K45" s="8">
        <f t="shared" si="5"/>
        <v>3.4885037943141947E-2</v>
      </c>
      <c r="L45" s="7">
        <f t="shared" si="6"/>
        <v>30</v>
      </c>
      <c r="M45" s="18">
        <f t="shared" si="7"/>
        <v>-1</v>
      </c>
      <c r="N45" s="18">
        <f t="shared" si="8"/>
        <v>-3.4885037943141947E-2</v>
      </c>
    </row>
    <row r="46" spans="1:14" x14ac:dyDescent="0.25">
      <c r="A46" s="7">
        <v>73</v>
      </c>
      <c r="B46" s="7" t="s">
        <v>101</v>
      </c>
      <c r="C46" s="8">
        <v>12.6</v>
      </c>
      <c r="D46" s="8">
        <v>13.2</v>
      </c>
      <c r="E46" s="8">
        <f t="shared" si="0"/>
        <v>-4.5454545454545428E-2</v>
      </c>
      <c r="F46" s="8">
        <f t="shared" si="1"/>
        <v>4.5454545454545428E-2</v>
      </c>
      <c r="G46" s="7">
        <f t="shared" si="2"/>
        <v>17</v>
      </c>
      <c r="H46" s="8">
        <v>12.9</v>
      </c>
      <c r="I46" s="8">
        <f t="shared" si="3"/>
        <v>0.19724770642201833</v>
      </c>
      <c r="J46" s="7">
        <f t="shared" si="4"/>
        <v>13</v>
      </c>
      <c r="K46" s="8">
        <f t="shared" si="5"/>
        <v>8.9658048373644651E-3</v>
      </c>
      <c r="L46" s="7">
        <f t="shared" si="6"/>
        <v>16</v>
      </c>
      <c r="M46" s="18">
        <f t="shared" si="7"/>
        <v>-1</v>
      </c>
      <c r="N46" s="18">
        <f t="shared" si="8"/>
        <v>-8.9658048373644651E-3</v>
      </c>
    </row>
    <row r="47" spans="1:14" x14ac:dyDescent="0.25">
      <c r="A47" s="7">
        <v>76</v>
      </c>
      <c r="B47" s="7" t="s">
        <v>102</v>
      </c>
      <c r="C47" s="8">
        <v>7.3</v>
      </c>
      <c r="D47" s="8">
        <v>7</v>
      </c>
      <c r="E47" s="8">
        <f t="shared" si="0"/>
        <v>4.285714285714283E-2</v>
      </c>
      <c r="F47" s="8">
        <f t="shared" si="1"/>
        <v>4.285714285714283E-2</v>
      </c>
      <c r="G47" s="7">
        <f t="shared" si="2"/>
        <v>16</v>
      </c>
      <c r="H47" s="8">
        <v>7.2</v>
      </c>
      <c r="I47" s="8">
        <f t="shared" si="3"/>
        <v>0.11009174311926605</v>
      </c>
      <c r="J47" s="7">
        <f t="shared" si="4"/>
        <v>3</v>
      </c>
      <c r="K47" s="8">
        <f t="shared" si="5"/>
        <v>4.7182175622542564E-3</v>
      </c>
      <c r="L47" s="7">
        <f t="shared" si="6"/>
        <v>12</v>
      </c>
      <c r="M47" s="18">
        <f t="shared" si="7"/>
        <v>1</v>
      </c>
      <c r="N47" s="18">
        <f t="shared" si="8"/>
        <v>4.7182175622542564E-3</v>
      </c>
    </row>
    <row r="48" spans="1:14" x14ac:dyDescent="0.25">
      <c r="A48" s="7">
        <v>81</v>
      </c>
      <c r="B48" s="7" t="s">
        <v>103</v>
      </c>
      <c r="C48" s="8">
        <v>22.8</v>
      </c>
      <c r="D48" s="8">
        <v>22.7</v>
      </c>
      <c r="E48" s="8">
        <f t="shared" si="0"/>
        <v>4.4052863436123977E-3</v>
      </c>
      <c r="F48" s="8">
        <f t="shared" si="1"/>
        <v>4.4052863436123977E-3</v>
      </c>
      <c r="G48" s="7">
        <f t="shared" si="2"/>
        <v>2</v>
      </c>
      <c r="H48" s="8">
        <v>22.8</v>
      </c>
      <c r="I48" s="8">
        <f t="shared" si="3"/>
        <v>0.34862385321100914</v>
      </c>
      <c r="J48" s="7">
        <f t="shared" si="4"/>
        <v>25</v>
      </c>
      <c r="K48" s="8">
        <f t="shared" si="5"/>
        <v>1.5357878996079917E-3</v>
      </c>
      <c r="L48" s="7">
        <f t="shared" si="6"/>
        <v>5</v>
      </c>
      <c r="M48" s="18">
        <f t="shared" si="7"/>
        <v>1</v>
      </c>
      <c r="N48" s="18">
        <f t="shared" si="8"/>
        <v>1.5357878996079917E-3</v>
      </c>
    </row>
    <row r="49" spans="1:25" x14ac:dyDescent="0.25">
      <c r="A49" s="7">
        <v>85</v>
      </c>
      <c r="B49" s="7" t="s">
        <v>104</v>
      </c>
      <c r="C49" s="8">
        <v>15.3</v>
      </c>
      <c r="D49" s="8">
        <v>14.6</v>
      </c>
      <c r="E49" s="8">
        <f t="shared" si="0"/>
        <v>4.7945205479452128E-2</v>
      </c>
      <c r="F49" s="8">
        <f t="shared" si="1"/>
        <v>4.7945205479452128E-2</v>
      </c>
      <c r="G49" s="7">
        <f t="shared" si="2"/>
        <v>21</v>
      </c>
      <c r="H49" s="8">
        <v>15</v>
      </c>
      <c r="I49" s="8">
        <f t="shared" si="3"/>
        <v>0.2293577981651376</v>
      </c>
      <c r="J49" s="7">
        <f t="shared" si="4"/>
        <v>16</v>
      </c>
      <c r="K49" s="8">
        <f t="shared" si="5"/>
        <v>1.0996606761342231E-2</v>
      </c>
      <c r="L49" s="7">
        <f t="shared" si="6"/>
        <v>18</v>
      </c>
      <c r="M49" s="18">
        <f t="shared" si="7"/>
        <v>1</v>
      </c>
      <c r="N49" s="18">
        <f t="shared" si="8"/>
        <v>1.0996606761342231E-2</v>
      </c>
    </row>
    <row r="50" spans="1:25" x14ac:dyDescent="0.25">
      <c r="A50" s="7">
        <v>86</v>
      </c>
      <c r="B50" s="7" t="s">
        <v>105</v>
      </c>
      <c r="C50" s="8">
        <v>13.3</v>
      </c>
      <c r="D50" s="8">
        <v>13.1</v>
      </c>
      <c r="E50" s="8">
        <f t="shared" si="0"/>
        <v>1.5267175572519165E-2</v>
      </c>
      <c r="F50" s="8">
        <f t="shared" si="1"/>
        <v>1.5267175572519165E-2</v>
      </c>
      <c r="G50" s="7">
        <f t="shared" si="2"/>
        <v>7</v>
      </c>
      <c r="H50" s="8">
        <v>13.2</v>
      </c>
      <c r="I50" s="8">
        <f t="shared" si="3"/>
        <v>0.20183486238532108</v>
      </c>
      <c r="J50" s="7">
        <f t="shared" si="4"/>
        <v>15</v>
      </c>
      <c r="K50" s="8">
        <f t="shared" si="5"/>
        <v>3.0814482806919411E-3</v>
      </c>
      <c r="L50" s="7">
        <f t="shared" si="6"/>
        <v>7</v>
      </c>
      <c r="M50" s="18">
        <f t="shared" si="7"/>
        <v>1</v>
      </c>
      <c r="N50" s="18">
        <f t="shared" si="8"/>
        <v>3.0814482806919411E-3</v>
      </c>
    </row>
    <row r="51" spans="1:25" x14ac:dyDescent="0.25">
      <c r="A51" s="7">
        <v>88</v>
      </c>
      <c r="B51" s="7" t="s">
        <v>106</v>
      </c>
      <c r="C51" s="8">
        <v>4.8</v>
      </c>
      <c r="D51" s="8">
        <v>5.3</v>
      </c>
      <c r="E51" s="8">
        <f t="shared" si="0"/>
        <v>-9.4339622641509441E-2</v>
      </c>
      <c r="F51" s="8">
        <f t="shared" si="1"/>
        <v>9.4339622641509441E-2</v>
      </c>
      <c r="G51" s="7">
        <f t="shared" si="2"/>
        <v>28</v>
      </c>
      <c r="H51" s="8">
        <v>5</v>
      </c>
      <c r="I51" s="8">
        <f t="shared" si="3"/>
        <v>7.64525993883792E-2</v>
      </c>
      <c r="J51" s="7">
        <f t="shared" si="4"/>
        <v>2</v>
      </c>
      <c r="K51" s="8">
        <f t="shared" si="5"/>
        <v>7.2125093762621896E-3</v>
      </c>
      <c r="L51" s="7">
        <f t="shared" si="6"/>
        <v>14</v>
      </c>
      <c r="M51" s="18">
        <f t="shared" si="7"/>
        <v>-1</v>
      </c>
      <c r="N51" s="18">
        <f t="shared" si="8"/>
        <v>-7.2125093762621896E-3</v>
      </c>
    </row>
    <row r="52" spans="1:25" x14ac:dyDescent="0.25">
      <c r="A52" s="7">
        <v>91</v>
      </c>
      <c r="B52" s="7" t="s">
        <v>107</v>
      </c>
      <c r="C52" s="8">
        <v>28</v>
      </c>
      <c r="D52" s="8">
        <v>23</v>
      </c>
      <c r="E52" s="8">
        <f t="shared" si="0"/>
        <v>0.21739130434782608</v>
      </c>
      <c r="F52" s="8">
        <f t="shared" si="1"/>
        <v>0.21739130434782608</v>
      </c>
      <c r="G52" s="7">
        <f t="shared" si="2"/>
        <v>33</v>
      </c>
      <c r="H52" s="8">
        <v>25.4</v>
      </c>
      <c r="I52" s="8">
        <f t="shared" si="3"/>
        <v>0.38837920489296629</v>
      </c>
      <c r="J52" s="7">
        <f t="shared" si="4"/>
        <v>27</v>
      </c>
      <c r="K52" s="8">
        <f t="shared" si="5"/>
        <v>8.4430261933253536E-2</v>
      </c>
      <c r="L52" s="7">
        <f t="shared" si="6"/>
        <v>33</v>
      </c>
      <c r="M52" s="18">
        <f t="shared" si="7"/>
        <v>1</v>
      </c>
      <c r="N52" s="18">
        <f t="shared" si="8"/>
        <v>8.4430261933253536E-2</v>
      </c>
    </row>
    <row r="53" spans="1:25" x14ac:dyDescent="0.25">
      <c r="A53" s="7">
        <v>94</v>
      </c>
      <c r="B53" s="7" t="s">
        <v>108</v>
      </c>
      <c r="C53" s="8">
        <v>51.9</v>
      </c>
      <c r="D53" s="8">
        <v>52.2</v>
      </c>
      <c r="E53" s="8">
        <f t="shared" si="0"/>
        <v>-5.7471264367816906E-3</v>
      </c>
      <c r="F53" s="8">
        <f t="shared" si="1"/>
        <v>5.7471264367816906E-3</v>
      </c>
      <c r="G53" s="7">
        <f t="shared" si="2"/>
        <v>4</v>
      </c>
      <c r="H53" s="8">
        <v>52.1</v>
      </c>
      <c r="I53" s="8">
        <f t="shared" si="3"/>
        <v>0.79663608562691124</v>
      </c>
      <c r="J53" s="7">
        <f t="shared" si="4"/>
        <v>31</v>
      </c>
      <c r="K53" s="8">
        <f t="shared" si="5"/>
        <v>4.5783683082007039E-3</v>
      </c>
      <c r="L53" s="7">
        <f t="shared" si="6"/>
        <v>9</v>
      </c>
      <c r="M53" s="18">
        <f t="shared" si="7"/>
        <v>-1</v>
      </c>
      <c r="N53" s="18">
        <f t="shared" si="8"/>
        <v>-4.5783683082007039E-3</v>
      </c>
    </row>
    <row r="54" spans="1:25" x14ac:dyDescent="0.25">
      <c r="A54" s="7">
        <v>95</v>
      </c>
      <c r="B54" s="7" t="s">
        <v>109</v>
      </c>
      <c r="C54" s="8">
        <v>29.1</v>
      </c>
      <c r="D54" s="8">
        <v>32</v>
      </c>
      <c r="E54" s="8">
        <f t="shared" si="0"/>
        <v>-9.0624999999999956E-2</v>
      </c>
      <c r="F54" s="8">
        <f t="shared" si="1"/>
        <v>9.0624999999999956E-2</v>
      </c>
      <c r="G54" s="7">
        <f t="shared" si="2"/>
        <v>27</v>
      </c>
      <c r="H54" s="8">
        <v>30.6</v>
      </c>
      <c r="I54" s="8">
        <f t="shared" si="3"/>
        <v>0.4678899082568807</v>
      </c>
      <c r="J54" s="7">
        <f t="shared" si="4"/>
        <v>28</v>
      </c>
      <c r="K54" s="8">
        <f t="shared" si="5"/>
        <v>4.2402522935779792E-2</v>
      </c>
      <c r="L54" s="7">
        <f t="shared" si="6"/>
        <v>32</v>
      </c>
      <c r="M54" s="18">
        <f t="shared" si="7"/>
        <v>-1</v>
      </c>
      <c r="N54" s="18">
        <f t="shared" si="8"/>
        <v>-4.2402522935779792E-2</v>
      </c>
    </row>
    <row r="55" spans="1:25" x14ac:dyDescent="0.25">
      <c r="A55" s="7">
        <v>97</v>
      </c>
      <c r="B55" s="7" t="s">
        <v>110</v>
      </c>
      <c r="C55" s="8">
        <v>56.4</v>
      </c>
      <c r="D55" s="8">
        <v>55</v>
      </c>
      <c r="E55" s="8">
        <f t="shared" si="0"/>
        <v>2.5454545454545428E-2</v>
      </c>
      <c r="F55" s="8">
        <f t="shared" si="1"/>
        <v>2.5454545454545428E-2</v>
      </c>
      <c r="G55" s="7">
        <f t="shared" si="2"/>
        <v>10</v>
      </c>
      <c r="H55" s="8">
        <v>55.7</v>
      </c>
      <c r="I55" s="8">
        <f t="shared" si="3"/>
        <v>0.85168195718654427</v>
      </c>
      <c r="J55" s="7">
        <f>RANK(I55,$I$24:$I$56,1)</f>
        <v>32</v>
      </c>
      <c r="K55" s="8">
        <f t="shared" si="5"/>
        <v>2.1679177092021103E-2</v>
      </c>
      <c r="L55" s="7">
        <f t="shared" si="6"/>
        <v>26</v>
      </c>
      <c r="M55" s="18">
        <f t="shared" si="7"/>
        <v>1</v>
      </c>
      <c r="N55" s="18">
        <f t="shared" si="8"/>
        <v>2.1679177092021103E-2</v>
      </c>
    </row>
    <row r="56" spans="1:25" x14ac:dyDescent="0.25">
      <c r="A56" s="7">
        <v>99</v>
      </c>
      <c r="B56" s="7" t="s">
        <v>111</v>
      </c>
      <c r="C56" s="8">
        <v>66.7</v>
      </c>
      <c r="D56" s="8">
        <v>64.2</v>
      </c>
      <c r="E56" s="8">
        <f t="shared" si="0"/>
        <v>3.8940809968847349E-2</v>
      </c>
      <c r="F56" s="8">
        <f t="shared" si="1"/>
        <v>3.8940809968847349E-2</v>
      </c>
      <c r="G56" s="7">
        <f t="shared" si="2"/>
        <v>14</v>
      </c>
      <c r="H56" s="8">
        <v>65.400000000000006</v>
      </c>
      <c r="I56" s="8">
        <f t="shared" si="3"/>
        <v>1</v>
      </c>
      <c r="J56" s="7">
        <f t="shared" si="4"/>
        <v>33</v>
      </c>
      <c r="K56" s="8">
        <f t="shared" si="5"/>
        <v>3.8940809968847349E-2</v>
      </c>
      <c r="L56" s="7">
        <f t="shared" si="6"/>
        <v>31</v>
      </c>
      <c r="M56" s="18">
        <f t="shared" si="7"/>
        <v>1</v>
      </c>
      <c r="N56" s="18">
        <f t="shared" si="8"/>
        <v>3.8940809968847349E-2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19.921212121212122</v>
      </c>
      <c r="D58" s="19">
        <f>AVERAGE(D24:D56)</f>
        <v>20.166666666666671</v>
      </c>
      <c r="E58" s="19">
        <f>AVERAGE(E24:E56)</f>
        <v>-1.5054706351440799E-2</v>
      </c>
      <c r="F58" s="19">
        <f>AVERAGE(F24:F56)</f>
        <v>5.1856050749456095E-2</v>
      </c>
      <c r="G58" s="15" t="s">
        <v>114</v>
      </c>
      <c r="H58" s="19">
        <f>AVERAGE(H24:H56)</f>
        <v>20.039393939393943</v>
      </c>
      <c r="I58" s="19">
        <f>AVERAGE(I24:I56)</f>
        <v>0.30641275136687984</v>
      </c>
      <c r="J58" s="15" t="s">
        <v>114</v>
      </c>
      <c r="K58" s="19">
        <f>AVERAGE(K24:K56)</f>
        <v>1.5462993011111658E-2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15.123651955954569</v>
      </c>
      <c r="D59" s="19">
        <f t="shared" ref="D59:K59" si="9">_xlfn.STDEV.S(D24:D56)</f>
        <v>14.91395459516578</v>
      </c>
      <c r="E59" s="19">
        <f t="shared" si="9"/>
        <v>6.720702258435951E-2</v>
      </c>
      <c r="F59" s="19">
        <f t="shared" si="9"/>
        <v>4.4468279558607743E-2</v>
      </c>
      <c r="G59" s="15" t="s">
        <v>114</v>
      </c>
      <c r="H59" s="19">
        <f t="shared" si="9"/>
        <v>14.999311221559875</v>
      </c>
      <c r="I59" s="19">
        <f t="shared" si="9"/>
        <v>0.22934726638470757</v>
      </c>
      <c r="J59" s="15" t="s">
        <v>114</v>
      </c>
      <c r="K59" s="19">
        <f t="shared" si="9"/>
        <v>1.7069181225512545E-2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228.72484848484845</v>
      </c>
      <c r="D60" s="19">
        <f t="shared" ref="D60:K60" si="10">_xlfn.VAR.S(D24:D56)</f>
        <v>222.42604166666649</v>
      </c>
      <c r="E60" s="19">
        <f t="shared" si="10"/>
        <v>4.5167838846546099E-3</v>
      </c>
      <c r="F60" s="19">
        <f t="shared" si="10"/>
        <v>1.977427886902491E-3</v>
      </c>
      <c r="G60" s="15" t="s">
        <v>114</v>
      </c>
      <c r="H60" s="19">
        <f t="shared" si="10"/>
        <v>224.97933712121198</v>
      </c>
      <c r="I60" s="19">
        <f t="shared" si="10"/>
        <v>5.2600168598138014E-2</v>
      </c>
      <c r="J60" s="15" t="s">
        <v>114</v>
      </c>
      <c r="K60" s="19">
        <f t="shared" si="10"/>
        <v>2.9135694770938996E-4</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66.7</v>
      </c>
      <c r="D61" s="19">
        <f t="shared" ref="D61:K61" si="11">MAX(D24:D56)</f>
        <v>64.2</v>
      </c>
      <c r="E61" s="19">
        <f t="shared" si="11"/>
        <v>0.21739130434782608</v>
      </c>
      <c r="F61" s="19">
        <f t="shared" si="11"/>
        <v>0.21739130434782608</v>
      </c>
      <c r="G61" s="15" t="s">
        <v>114</v>
      </c>
      <c r="H61" s="19">
        <f t="shared" si="11"/>
        <v>65.400000000000006</v>
      </c>
      <c r="I61" s="19">
        <f t="shared" si="11"/>
        <v>1</v>
      </c>
      <c r="J61" s="15" t="s">
        <v>114</v>
      </c>
      <c r="K61" s="19">
        <f t="shared" si="11"/>
        <v>8.4430261933253536E-2</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3.6</v>
      </c>
      <c r="D62" s="19">
        <f>MIN(D24:D56)</f>
        <v>3.6</v>
      </c>
      <c r="E62" s="19">
        <f>MIN(E24:E56)</f>
        <v>-0.12264150943396217</v>
      </c>
      <c r="F62" s="19">
        <f>MIN(F24:F56)</f>
        <v>0</v>
      </c>
      <c r="G62" s="15" t="s">
        <v>114</v>
      </c>
      <c r="H62" s="19">
        <f>MIN(H24:H56)</f>
        <v>3.6</v>
      </c>
      <c r="I62" s="19">
        <f>MIN(I24:I56)</f>
        <v>5.5045871559633024E-2</v>
      </c>
      <c r="J62" s="15" t="s">
        <v>114</v>
      </c>
      <c r="K62" s="19">
        <f>MIN(K24:K56)</f>
        <v>0</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8F463-0F5B-4D32-895E-610BD5CB8925}">
  <dimension ref="A14:Y64"/>
  <sheetViews>
    <sheetView topLeftCell="A2" zoomScale="80" zoomScaleNormal="80" workbookViewId="0"/>
  </sheetViews>
  <sheetFormatPr baseColWidth="10" defaultColWidth="12.140625" defaultRowHeight="15" x14ac:dyDescent="0.25"/>
  <cols>
    <col min="1" max="1" width="18.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37" t="s">
        <v>9</v>
      </c>
      <c r="C15" s="38"/>
      <c r="D15" s="38"/>
      <c r="E15" s="38"/>
      <c r="F15" s="39"/>
      <c r="G15" s="2" t="s">
        <v>3</v>
      </c>
      <c r="H15" s="23" t="s">
        <v>50</v>
      </c>
      <c r="I15" s="23"/>
      <c r="J15" s="23"/>
      <c r="K15" s="23"/>
      <c r="L15" s="23"/>
    </row>
    <row r="16" spans="1:12" s="4" customFormat="1" ht="44.1" customHeight="1" x14ac:dyDescent="0.25">
      <c r="A16" s="2" t="s">
        <v>5</v>
      </c>
      <c r="B16" s="23" t="s">
        <v>158</v>
      </c>
      <c r="C16" s="23"/>
      <c r="D16" s="23"/>
      <c r="E16" s="23"/>
      <c r="F16" s="23"/>
      <c r="G16" s="23"/>
      <c r="H16" s="23"/>
      <c r="I16" s="23"/>
      <c r="J16" s="23"/>
      <c r="K16" s="23"/>
      <c r="L16" s="23"/>
    </row>
    <row r="17" spans="1:14" s="4" customFormat="1" ht="44.1" customHeight="1" x14ac:dyDescent="0.25">
      <c r="A17" s="2" t="s">
        <v>56</v>
      </c>
      <c r="B17" s="23" t="s">
        <v>159</v>
      </c>
      <c r="C17" s="23"/>
      <c r="D17" s="23"/>
      <c r="E17" s="23"/>
      <c r="F17" s="23"/>
      <c r="G17" s="23"/>
      <c r="H17" s="23"/>
      <c r="I17" s="23"/>
      <c r="J17" s="23"/>
      <c r="K17" s="23"/>
      <c r="L17" s="23"/>
    </row>
    <row r="18" spans="1:14" s="4" customFormat="1" ht="44.1" customHeight="1" x14ac:dyDescent="0.25">
      <c r="A18" s="2" t="s">
        <v>58</v>
      </c>
      <c r="B18" s="23" t="s">
        <v>160</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186</v>
      </c>
      <c r="C20" s="23"/>
      <c r="D20" s="23"/>
      <c r="E20" s="23"/>
      <c r="F20" s="23"/>
      <c r="G20" s="23"/>
      <c r="H20" s="23"/>
      <c r="I20" s="23"/>
      <c r="J20" s="23"/>
      <c r="K20" s="23"/>
      <c r="L20" s="23"/>
    </row>
    <row r="21" spans="1:14" s="4" customFormat="1" ht="43.7" customHeight="1" x14ac:dyDescent="0.25">
      <c r="A21" s="16" t="s">
        <v>62</v>
      </c>
      <c r="B21" s="23" t="s">
        <v>63</v>
      </c>
      <c r="C21" s="23"/>
      <c r="D21" s="23"/>
      <c r="E21" s="17" t="s">
        <v>64</v>
      </c>
      <c r="F21" s="31" t="s">
        <v>161</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5.5590882361726199E-2</v>
      </c>
      <c r="D24" s="8">
        <v>4.9135854550593099E-2</v>
      </c>
      <c r="E24" s="8">
        <f>(C24-D24)/D24</f>
        <v>0.13137102977392268</v>
      </c>
      <c r="F24" s="8">
        <f>ABS(E24)</f>
        <v>0.13137102977392268</v>
      </c>
      <c r="G24" s="7">
        <f>RANK(F24,$F$24:$F$56,1)</f>
        <v>15</v>
      </c>
      <c r="H24" s="8">
        <v>5.2520798213564798E-2</v>
      </c>
      <c r="I24" s="8">
        <f>MIN($H$24:$H$56)/H24</f>
        <v>9.4545827286520098E-2</v>
      </c>
      <c r="J24" s="7">
        <f>RANK(I24,$I$24:$I$56,1)</f>
        <v>5</v>
      </c>
      <c r="K24" s="8">
        <f>I24*F24</f>
        <v>1.2420582691457583E-2</v>
      </c>
      <c r="L24" s="7">
        <f>RANK(K24,$K$24:$K$56,1)</f>
        <v>8</v>
      </c>
      <c r="M24" s="18">
        <f>IF(E24&gt;0,1,-1)</f>
        <v>1</v>
      </c>
      <c r="N24" s="18">
        <f>K24*M24</f>
        <v>1.2420582691457583E-2</v>
      </c>
    </row>
    <row r="25" spans="1:14" x14ac:dyDescent="0.25">
      <c r="A25" s="7">
        <v>8</v>
      </c>
      <c r="B25" s="7" t="s">
        <v>80</v>
      </c>
      <c r="C25" s="8">
        <v>3.30222485914737E-2</v>
      </c>
      <c r="D25" s="8">
        <v>3.3621126569163703E-2</v>
      </c>
      <c r="E25" s="8">
        <f t="shared" ref="E25:E56" si="0">(C25-D25)/D25</f>
        <v>-1.7812549393846785E-2</v>
      </c>
      <c r="F25" s="8">
        <f t="shared" ref="F25:F56" si="1">ABS(E25)</f>
        <v>1.7812549393846785E-2</v>
      </c>
      <c r="G25" s="7">
        <f t="shared" ref="G25:G56" si="2">RANK(F25,$F$24:$F$56,1)</f>
        <v>1</v>
      </c>
      <c r="H25" s="8">
        <v>3.3310412154607699E-2</v>
      </c>
      <c r="I25" s="8">
        <f t="shared" ref="I25:I56" si="3">MIN($H$24:$H$56)/H25</f>
        <v>0.14907117611761508</v>
      </c>
      <c r="J25" s="7">
        <f t="shared" ref="J25:J56" si="4">RANK(I25,$I$24:$I$56,1)</f>
        <v>11</v>
      </c>
      <c r="K25" s="8">
        <f t="shared" ref="K25:K56" si="5">I25*F25</f>
        <v>2.6553376877938521E-3</v>
      </c>
      <c r="L25" s="7">
        <f t="shared" ref="L25:L56" si="6">RANK(K25,$K$24:$K$56,1)</f>
        <v>2</v>
      </c>
      <c r="M25" s="18">
        <f t="shared" ref="M25:M56" si="7">IF(E25&gt;0,1,-1)</f>
        <v>-1</v>
      </c>
      <c r="N25" s="18">
        <f t="shared" ref="N25:N56" si="8">K25*M25</f>
        <v>-2.6553376877938521E-3</v>
      </c>
    </row>
    <row r="26" spans="1:14" x14ac:dyDescent="0.25">
      <c r="A26" s="7">
        <v>11</v>
      </c>
      <c r="B26" s="7" t="s">
        <v>81</v>
      </c>
      <c r="C26" s="8">
        <v>7.5169660117349504E-2</v>
      </c>
      <c r="D26" s="8">
        <v>6.1444709752972303E-2</v>
      </c>
      <c r="E26" s="8">
        <f t="shared" si="0"/>
        <v>0.22337074126569986</v>
      </c>
      <c r="F26" s="8">
        <f t="shared" si="1"/>
        <v>0.22337074126569986</v>
      </c>
      <c r="G26" s="7">
        <f t="shared" si="2"/>
        <v>19</v>
      </c>
      <c r="H26" s="8">
        <v>6.8690379260956405E-2</v>
      </c>
      <c r="I26" s="8">
        <f t="shared" si="3"/>
        <v>7.2289924299083458E-2</v>
      </c>
      <c r="J26" s="7">
        <f t="shared" si="4"/>
        <v>2</v>
      </c>
      <c r="K26" s="8">
        <f t="shared" si="5"/>
        <v>1.6147453976727601E-2</v>
      </c>
      <c r="L26" s="7">
        <f t="shared" si="6"/>
        <v>11</v>
      </c>
      <c r="M26" s="18">
        <f t="shared" si="7"/>
        <v>1</v>
      </c>
      <c r="N26" s="18">
        <f t="shared" si="8"/>
        <v>1.6147453976727601E-2</v>
      </c>
    </row>
    <row r="27" spans="1:14" x14ac:dyDescent="0.25">
      <c r="A27" s="7">
        <v>13</v>
      </c>
      <c r="B27" s="7" t="s">
        <v>82</v>
      </c>
      <c r="C27" s="8">
        <v>2.4440079784618901E-2</v>
      </c>
      <c r="D27" s="8">
        <v>1.7663478356061399E-2</v>
      </c>
      <c r="E27" s="8">
        <f t="shared" si="0"/>
        <v>0.38365045049193519</v>
      </c>
      <c r="F27" s="8">
        <f t="shared" si="1"/>
        <v>0.38365045049193519</v>
      </c>
      <c r="G27" s="7">
        <f t="shared" si="2"/>
        <v>27</v>
      </c>
      <c r="H27" s="8">
        <v>2.1114195306306999E-2</v>
      </c>
      <c r="I27" s="8">
        <f t="shared" si="3"/>
        <v>0.23517933053155923</v>
      </c>
      <c r="J27" s="7">
        <f t="shared" si="4"/>
        <v>18</v>
      </c>
      <c r="K27" s="8">
        <f t="shared" si="5"/>
        <v>9.0226656104824429E-2</v>
      </c>
      <c r="L27" s="7">
        <f t="shared" si="6"/>
        <v>22</v>
      </c>
      <c r="M27" s="18">
        <f t="shared" si="7"/>
        <v>1</v>
      </c>
      <c r="N27" s="18">
        <f t="shared" si="8"/>
        <v>9.0226656104824429E-2</v>
      </c>
    </row>
    <row r="28" spans="1:14" x14ac:dyDescent="0.25">
      <c r="A28" s="7">
        <v>15</v>
      </c>
      <c r="B28" s="7" t="s">
        <v>83</v>
      </c>
      <c r="C28" s="8">
        <v>3.4672277042844903E-2</v>
      </c>
      <c r="D28" s="8">
        <v>4.96477029046919E-2</v>
      </c>
      <c r="E28" s="8">
        <f t="shared" si="0"/>
        <v>-0.30163381155005586</v>
      </c>
      <c r="F28" s="8">
        <f t="shared" si="1"/>
        <v>0.30163381155005586</v>
      </c>
      <c r="G28" s="7">
        <f t="shared" si="2"/>
        <v>23</v>
      </c>
      <c r="H28" s="8">
        <v>4.1975557972193898E-2</v>
      </c>
      <c r="I28" s="8">
        <f t="shared" si="3"/>
        <v>0.11829794663216329</v>
      </c>
      <c r="J28" s="7">
        <f t="shared" si="4"/>
        <v>10</v>
      </c>
      <c r="K28" s="8">
        <f t="shared" si="5"/>
        <v>3.568266054120451E-2</v>
      </c>
      <c r="L28" s="7">
        <f t="shared" si="6"/>
        <v>14</v>
      </c>
      <c r="M28" s="18">
        <f t="shared" si="7"/>
        <v>-1</v>
      </c>
      <c r="N28" s="18">
        <f t="shared" si="8"/>
        <v>-3.568266054120451E-2</v>
      </c>
    </row>
    <row r="29" spans="1:14" x14ac:dyDescent="0.25">
      <c r="A29" s="7">
        <v>17</v>
      </c>
      <c r="B29" s="7" t="s">
        <v>84</v>
      </c>
      <c r="C29" s="8">
        <v>6.9014140416034195E-2</v>
      </c>
      <c r="D29" s="8">
        <v>7.1680799695316905E-2</v>
      </c>
      <c r="E29" s="8">
        <f t="shared" si="0"/>
        <v>-3.7201862850546989E-2</v>
      </c>
      <c r="F29" s="8">
        <f t="shared" si="1"/>
        <v>3.7201862850546989E-2</v>
      </c>
      <c r="G29" s="7">
        <f t="shared" si="2"/>
        <v>3</v>
      </c>
      <c r="H29" s="8">
        <v>7.02858609973145E-2</v>
      </c>
      <c r="I29" s="8">
        <f t="shared" si="3"/>
        <v>7.0648950534156485E-2</v>
      </c>
      <c r="J29" s="7">
        <f t="shared" si="4"/>
        <v>1</v>
      </c>
      <c r="K29" s="8">
        <f t="shared" si="5"/>
        <v>2.628272568306768E-3</v>
      </c>
      <c r="L29" s="7">
        <f t="shared" si="6"/>
        <v>1</v>
      </c>
      <c r="M29" s="18">
        <f t="shared" si="7"/>
        <v>-1</v>
      </c>
      <c r="N29" s="18">
        <f t="shared" si="8"/>
        <v>-2.628272568306768E-3</v>
      </c>
    </row>
    <row r="30" spans="1:14" x14ac:dyDescent="0.25">
      <c r="A30" s="7">
        <v>18</v>
      </c>
      <c r="B30" s="7" t="s">
        <v>85</v>
      </c>
      <c r="C30" s="8">
        <v>8.8297471768820808E-3</v>
      </c>
      <c r="D30" s="8">
        <v>8.0995790224362707E-3</v>
      </c>
      <c r="E30" s="8">
        <f t="shared" si="0"/>
        <v>9.0148901865542017E-2</v>
      </c>
      <c r="F30" s="8">
        <f t="shared" si="1"/>
        <v>9.0148901865542017E-2</v>
      </c>
      <c r="G30" s="7">
        <f t="shared" si="2"/>
        <v>10</v>
      </c>
      <c r="H30" s="8">
        <v>8.4650839877778005E-3</v>
      </c>
      <c r="I30" s="8">
        <f t="shared" si="3"/>
        <v>0.58660047839093132</v>
      </c>
      <c r="J30" s="7">
        <f t="shared" si="4"/>
        <v>28</v>
      </c>
      <c r="K30" s="8">
        <f t="shared" si="5"/>
        <v>5.2881388960744069E-2</v>
      </c>
      <c r="L30" s="7">
        <f t="shared" si="6"/>
        <v>18</v>
      </c>
      <c r="M30" s="18">
        <f t="shared" si="7"/>
        <v>1</v>
      </c>
      <c r="N30" s="18">
        <f t="shared" si="8"/>
        <v>5.2881388960744069E-2</v>
      </c>
    </row>
    <row r="31" spans="1:14" x14ac:dyDescent="0.25">
      <c r="A31" s="7">
        <v>19</v>
      </c>
      <c r="B31" s="7" t="s">
        <v>86</v>
      </c>
      <c r="C31" s="8">
        <v>2.7893076898174801E-2</v>
      </c>
      <c r="D31" s="8">
        <v>2.3359504195904299E-2</v>
      </c>
      <c r="E31" s="8">
        <f t="shared" si="0"/>
        <v>0.19407829311143462</v>
      </c>
      <c r="F31" s="8">
        <f t="shared" si="1"/>
        <v>0.19407829311143462</v>
      </c>
      <c r="G31" s="7">
        <f t="shared" si="2"/>
        <v>17</v>
      </c>
      <c r="H31" s="8">
        <v>2.5677079494620201E-2</v>
      </c>
      <c r="I31" s="8">
        <f t="shared" si="3"/>
        <v>0.19338734835051063</v>
      </c>
      <c r="J31" s="7">
        <f t="shared" si="4"/>
        <v>13</v>
      </c>
      <c r="K31" s="8">
        <f t="shared" si="5"/>
        <v>3.7532286477213517E-2</v>
      </c>
      <c r="L31" s="7">
        <f t="shared" si="6"/>
        <v>16</v>
      </c>
      <c r="M31" s="18">
        <f t="shared" si="7"/>
        <v>1</v>
      </c>
      <c r="N31" s="18">
        <f t="shared" si="8"/>
        <v>3.7532286477213517E-2</v>
      </c>
    </row>
    <row r="32" spans="1:14" x14ac:dyDescent="0.25">
      <c r="A32" s="7">
        <v>20</v>
      </c>
      <c r="B32" s="7" t="s">
        <v>87</v>
      </c>
      <c r="C32" s="8">
        <v>1.39865809250853E-2</v>
      </c>
      <c r="D32" s="8">
        <v>1.30832592505159E-2</v>
      </c>
      <c r="E32" s="8">
        <f t="shared" si="0"/>
        <v>6.9044085825462856E-2</v>
      </c>
      <c r="F32" s="8">
        <f t="shared" si="1"/>
        <v>6.9044085825462856E-2</v>
      </c>
      <c r="G32" s="7">
        <f t="shared" si="2"/>
        <v>8</v>
      </c>
      <c r="H32" s="8">
        <v>1.35454295717154E-2</v>
      </c>
      <c r="I32" s="8">
        <f t="shared" si="3"/>
        <v>0.36659024289777631</v>
      </c>
      <c r="J32" s="7">
        <f t="shared" si="4"/>
        <v>21</v>
      </c>
      <c r="K32" s="8">
        <f t="shared" si="5"/>
        <v>2.5310888193411343E-2</v>
      </c>
      <c r="L32" s="7">
        <f t="shared" si="6"/>
        <v>13</v>
      </c>
      <c r="M32" s="18">
        <f t="shared" si="7"/>
        <v>1</v>
      </c>
      <c r="N32" s="18">
        <f t="shared" si="8"/>
        <v>2.5310888193411343E-2</v>
      </c>
    </row>
    <row r="33" spans="1:14" x14ac:dyDescent="0.25">
      <c r="A33" s="7">
        <v>23</v>
      </c>
      <c r="B33" s="7" t="s">
        <v>88</v>
      </c>
      <c r="C33" s="8">
        <v>1.52584675261819E-2</v>
      </c>
      <c r="D33" s="8">
        <v>1.11044897757609E-2</v>
      </c>
      <c r="E33" s="8">
        <f t="shared" si="0"/>
        <v>0.37408091990758408</v>
      </c>
      <c r="F33" s="8">
        <f t="shared" si="1"/>
        <v>0.37408091990758408</v>
      </c>
      <c r="G33" s="7">
        <f t="shared" si="2"/>
        <v>26</v>
      </c>
      <c r="H33" s="8">
        <v>1.32154595545288E-2</v>
      </c>
      <c r="I33" s="8">
        <f t="shared" si="3"/>
        <v>0.37574344625406564</v>
      </c>
      <c r="J33" s="7">
        <f t="shared" si="4"/>
        <v>22</v>
      </c>
      <c r="K33" s="8">
        <f t="shared" si="5"/>
        <v>0.14055845402396674</v>
      </c>
      <c r="L33" s="7">
        <f t="shared" si="6"/>
        <v>27</v>
      </c>
      <c r="M33" s="18">
        <f t="shared" si="7"/>
        <v>1</v>
      </c>
      <c r="N33" s="18">
        <f t="shared" si="8"/>
        <v>0.14055845402396674</v>
      </c>
    </row>
    <row r="34" spans="1:14" x14ac:dyDescent="0.25">
      <c r="A34" s="7">
        <v>25</v>
      </c>
      <c r="B34" s="7" t="s">
        <v>89</v>
      </c>
      <c r="C34" s="8">
        <v>4.5868976711675301E-2</v>
      </c>
      <c r="D34" s="8">
        <v>4.9269577737792503E-2</v>
      </c>
      <c r="E34" s="8">
        <f t="shared" si="0"/>
        <v>-6.9020299792599035E-2</v>
      </c>
      <c r="F34" s="8">
        <f t="shared" si="1"/>
        <v>6.9020299792599035E-2</v>
      </c>
      <c r="G34" s="7">
        <f t="shared" si="2"/>
        <v>7</v>
      </c>
      <c r="H34" s="8">
        <v>4.7530977207942901E-2</v>
      </c>
      <c r="I34" s="8">
        <f t="shared" si="3"/>
        <v>0.10447128606520771</v>
      </c>
      <c r="J34" s="7">
        <f t="shared" si="4"/>
        <v>7</v>
      </c>
      <c r="K34" s="8">
        <f t="shared" si="5"/>
        <v>7.21063948393901E-3</v>
      </c>
      <c r="L34" s="7">
        <f t="shared" si="6"/>
        <v>5</v>
      </c>
      <c r="M34" s="18">
        <f t="shared" si="7"/>
        <v>-1</v>
      </c>
      <c r="N34" s="18">
        <f t="shared" si="8"/>
        <v>-7.21063948393901E-3</v>
      </c>
    </row>
    <row r="35" spans="1:14" x14ac:dyDescent="0.25">
      <c r="A35" s="7">
        <v>27</v>
      </c>
      <c r="B35" s="7" t="s">
        <v>90</v>
      </c>
      <c r="C35" s="8">
        <v>5.74386901778108E-3</v>
      </c>
      <c r="D35" s="8">
        <v>4.3809429311019096E-3</v>
      </c>
      <c r="E35" s="8">
        <f t="shared" si="0"/>
        <v>0.31110336475813499</v>
      </c>
      <c r="F35" s="8">
        <f t="shared" si="1"/>
        <v>0.31110336475813499</v>
      </c>
      <c r="G35" s="7">
        <f t="shared" si="2"/>
        <v>24</v>
      </c>
      <c r="H35" s="8">
        <v>5.0808532433894099E-3</v>
      </c>
      <c r="I35" s="8">
        <f t="shared" si="3"/>
        <v>0.97732055601301537</v>
      </c>
      <c r="J35" s="7">
        <f t="shared" si="4"/>
        <v>32</v>
      </c>
      <c r="K35" s="8">
        <f t="shared" si="5"/>
        <v>0.3040477134229404</v>
      </c>
      <c r="L35" s="7">
        <f t="shared" si="6"/>
        <v>31</v>
      </c>
      <c r="M35" s="18">
        <f t="shared" si="7"/>
        <v>1</v>
      </c>
      <c r="N35" s="18">
        <f t="shared" si="8"/>
        <v>0.3040477134229404</v>
      </c>
    </row>
    <row r="36" spans="1:14" x14ac:dyDescent="0.25">
      <c r="A36" s="7">
        <v>41</v>
      </c>
      <c r="B36" s="7" t="s">
        <v>91</v>
      </c>
      <c r="C36" s="8">
        <v>2.55871412855725E-2</v>
      </c>
      <c r="D36" s="8">
        <v>1.80011952691965E-2</v>
      </c>
      <c r="E36" s="8">
        <f t="shared" si="0"/>
        <v>0.42141346188033474</v>
      </c>
      <c r="F36" s="8">
        <f t="shared" si="1"/>
        <v>0.42141346188033474</v>
      </c>
      <c r="G36" s="7">
        <f t="shared" si="2"/>
        <v>28</v>
      </c>
      <c r="H36" s="8">
        <v>2.1851876232302801E-2</v>
      </c>
      <c r="I36" s="8">
        <f t="shared" si="3"/>
        <v>0.22724008977816645</v>
      </c>
      <c r="J36" s="7">
        <f t="shared" si="4"/>
        <v>17</v>
      </c>
      <c r="K36" s="8">
        <f t="shared" si="5"/>
        <v>9.576203291141519E-2</v>
      </c>
      <c r="L36" s="7">
        <f t="shared" si="6"/>
        <v>23</v>
      </c>
      <c r="M36" s="18">
        <f t="shared" si="7"/>
        <v>1</v>
      </c>
      <c r="N36" s="18">
        <f t="shared" si="8"/>
        <v>9.576203291141519E-2</v>
      </c>
    </row>
    <row r="37" spans="1:14" x14ac:dyDescent="0.25">
      <c r="A37" s="7">
        <v>44</v>
      </c>
      <c r="B37" s="7" t="s">
        <v>92</v>
      </c>
      <c r="C37" s="8">
        <v>6.6245826200893396E-3</v>
      </c>
      <c r="D37" s="8">
        <v>6.0559804258145397E-3</v>
      </c>
      <c r="E37" s="8">
        <f t="shared" si="0"/>
        <v>9.3891022476071145E-2</v>
      </c>
      <c r="F37" s="8">
        <f t="shared" si="1"/>
        <v>9.3891022476071145E-2</v>
      </c>
      <c r="G37" s="7">
        <f t="shared" si="2"/>
        <v>11</v>
      </c>
      <c r="H37" s="8">
        <v>6.3509456651451197E-3</v>
      </c>
      <c r="I37" s="8">
        <f t="shared" si="3"/>
        <v>0.78187132730514475</v>
      </c>
      <c r="J37" s="7">
        <f t="shared" si="4"/>
        <v>30</v>
      </c>
      <c r="K37" s="8">
        <f t="shared" si="5"/>
        <v>7.3410698365402927E-2</v>
      </c>
      <c r="L37" s="7">
        <f t="shared" si="6"/>
        <v>21</v>
      </c>
      <c r="M37" s="18">
        <f t="shared" si="7"/>
        <v>1</v>
      </c>
      <c r="N37" s="18">
        <f t="shared" si="8"/>
        <v>7.3410698365402927E-2</v>
      </c>
    </row>
    <row r="38" spans="1:14" x14ac:dyDescent="0.25">
      <c r="A38" s="7">
        <v>47</v>
      </c>
      <c r="B38" s="7" t="s">
        <v>93</v>
      </c>
      <c r="C38" s="8">
        <v>2.7611979475183901E-2</v>
      </c>
      <c r="D38" s="8">
        <v>1.88666464478532E-2</v>
      </c>
      <c r="E38" s="8">
        <f t="shared" si="0"/>
        <v>0.46353404944023935</v>
      </c>
      <c r="F38" s="8">
        <f t="shared" si="1"/>
        <v>0.46353404944023935</v>
      </c>
      <c r="G38" s="7">
        <f t="shared" si="2"/>
        <v>30</v>
      </c>
      <c r="H38" s="8">
        <v>2.3281421089283199E-2</v>
      </c>
      <c r="I38" s="8">
        <f t="shared" si="3"/>
        <v>0.21328690795149199</v>
      </c>
      <c r="J38" s="7">
        <f t="shared" si="4"/>
        <v>14</v>
      </c>
      <c r="K38" s="8">
        <f t="shared" si="5"/>
        <v>9.8865744135342673E-2</v>
      </c>
      <c r="L38" s="7">
        <f t="shared" si="6"/>
        <v>24</v>
      </c>
      <c r="M38" s="18">
        <f t="shared" si="7"/>
        <v>1</v>
      </c>
      <c r="N38" s="18">
        <f t="shared" si="8"/>
        <v>9.8865744135342673E-2</v>
      </c>
    </row>
    <row r="39" spans="1:14" x14ac:dyDescent="0.25">
      <c r="A39" s="7">
        <v>50</v>
      </c>
      <c r="B39" s="7" t="s">
        <v>94</v>
      </c>
      <c r="C39" s="8">
        <v>3.3204183776508203E-2</v>
      </c>
      <c r="D39" s="8">
        <v>3.1634950711396798E-2</v>
      </c>
      <c r="E39" s="8">
        <f t="shared" si="0"/>
        <v>4.9604409990310946E-2</v>
      </c>
      <c r="F39" s="8">
        <f t="shared" si="1"/>
        <v>4.9604409990310946E-2</v>
      </c>
      <c r="G39" s="7">
        <f t="shared" si="2"/>
        <v>5</v>
      </c>
      <c r="H39" s="8">
        <v>3.2419885794187302E-2</v>
      </c>
      <c r="I39" s="8">
        <f t="shared" si="3"/>
        <v>0.15316594106386944</v>
      </c>
      <c r="J39" s="7">
        <f t="shared" si="4"/>
        <v>12</v>
      </c>
      <c r="K39" s="8">
        <f t="shared" si="5"/>
        <v>7.5977061370839831E-3</v>
      </c>
      <c r="L39" s="7">
        <f t="shared" si="6"/>
        <v>6</v>
      </c>
      <c r="M39" s="18">
        <f t="shared" si="7"/>
        <v>1</v>
      </c>
      <c r="N39" s="18">
        <f t="shared" si="8"/>
        <v>7.5977061370839831E-3</v>
      </c>
    </row>
    <row r="40" spans="1:14" x14ac:dyDescent="0.25">
      <c r="A40" s="7">
        <v>52</v>
      </c>
      <c r="B40" s="7" t="s">
        <v>95</v>
      </c>
      <c r="C40" s="8">
        <v>2.3111329627773E-2</v>
      </c>
      <c r="D40" s="8">
        <v>1.88631214053624E-2</v>
      </c>
      <c r="E40" s="8">
        <f t="shared" si="0"/>
        <v>0.22521236709015302</v>
      </c>
      <c r="F40" s="8">
        <f t="shared" si="1"/>
        <v>0.22521236709015302</v>
      </c>
      <c r="G40" s="7">
        <f t="shared" si="2"/>
        <v>20</v>
      </c>
      <c r="H40" s="8">
        <v>2.1068593863751602E-2</v>
      </c>
      <c r="I40" s="8">
        <f t="shared" si="3"/>
        <v>0.23568835912648142</v>
      </c>
      <c r="J40" s="7">
        <f t="shared" si="4"/>
        <v>19</v>
      </c>
      <c r="K40" s="8">
        <f t="shared" si="5"/>
        <v>5.3079933254468949E-2</v>
      </c>
      <c r="L40" s="7">
        <f t="shared" si="6"/>
        <v>19</v>
      </c>
      <c r="M40" s="18">
        <f t="shared" si="7"/>
        <v>1</v>
      </c>
      <c r="N40" s="18">
        <f t="shared" si="8"/>
        <v>5.3079933254468949E-2</v>
      </c>
    </row>
    <row r="41" spans="1:14" x14ac:dyDescent="0.25">
      <c r="A41" s="7">
        <v>54</v>
      </c>
      <c r="B41" s="7" t="s">
        <v>96</v>
      </c>
      <c r="C41" s="8">
        <v>2.55336643035853E-2</v>
      </c>
      <c r="D41" s="8">
        <v>1.97881976556755E-2</v>
      </c>
      <c r="E41" s="8">
        <f t="shared" si="0"/>
        <v>0.29034815337322695</v>
      </c>
      <c r="F41" s="8">
        <f t="shared" si="1"/>
        <v>0.29034815337322695</v>
      </c>
      <c r="G41" s="7">
        <f t="shared" si="2"/>
        <v>22</v>
      </c>
      <c r="H41" s="8">
        <v>2.2737445255919201E-2</v>
      </c>
      <c r="I41" s="8">
        <f t="shared" si="3"/>
        <v>0.2183896326504482</v>
      </c>
      <c r="J41" s="7">
        <f t="shared" si="4"/>
        <v>16</v>
      </c>
      <c r="K41" s="8">
        <f t="shared" si="5"/>
        <v>6.340902655591503E-2</v>
      </c>
      <c r="L41" s="7">
        <f t="shared" si="6"/>
        <v>20</v>
      </c>
      <c r="M41" s="18">
        <f t="shared" si="7"/>
        <v>1</v>
      </c>
      <c r="N41" s="18">
        <f t="shared" si="8"/>
        <v>6.340902655591503E-2</v>
      </c>
    </row>
    <row r="42" spans="1:14" x14ac:dyDescent="0.25">
      <c r="A42" s="7">
        <v>63</v>
      </c>
      <c r="B42" s="7" t="s">
        <v>97</v>
      </c>
      <c r="C42" s="8">
        <v>5.8494629581912497E-2</v>
      </c>
      <c r="D42" s="8">
        <v>7.3633389331840104E-2</v>
      </c>
      <c r="E42" s="8">
        <f t="shared" si="0"/>
        <v>-0.20559639977595595</v>
      </c>
      <c r="F42" s="8">
        <f t="shared" si="1"/>
        <v>0.20559639977595595</v>
      </c>
      <c r="G42" s="7">
        <f t="shared" si="2"/>
        <v>18</v>
      </c>
      <c r="H42" s="8">
        <v>6.5685177284368207E-2</v>
      </c>
      <c r="I42" s="8">
        <f t="shared" si="3"/>
        <v>7.5597304021155345E-2</v>
      </c>
      <c r="J42" s="7">
        <f t="shared" si="4"/>
        <v>3</v>
      </c>
      <c r="K42" s="8">
        <f t="shared" si="5"/>
        <v>1.5542533539517936E-2</v>
      </c>
      <c r="L42" s="7">
        <f t="shared" si="6"/>
        <v>9</v>
      </c>
      <c r="M42" s="18">
        <f t="shared" si="7"/>
        <v>-1</v>
      </c>
      <c r="N42" s="18">
        <f t="shared" si="8"/>
        <v>-1.5542533539517936E-2</v>
      </c>
    </row>
    <row r="43" spans="1:14" x14ac:dyDescent="0.25">
      <c r="A43" s="7">
        <v>66</v>
      </c>
      <c r="B43" s="7" t="s">
        <v>98</v>
      </c>
      <c r="C43" s="8">
        <v>4.0884333330733803E-2</v>
      </c>
      <c r="D43" s="8">
        <v>4.8493000689629397E-2</v>
      </c>
      <c r="E43" s="8">
        <f t="shared" si="0"/>
        <v>-0.15690238283239019</v>
      </c>
      <c r="F43" s="8">
        <f t="shared" si="1"/>
        <v>0.15690238283239019</v>
      </c>
      <c r="G43" s="7">
        <f t="shared" si="2"/>
        <v>16</v>
      </c>
      <c r="H43" s="8">
        <v>4.44526638747244E-2</v>
      </c>
      <c r="I43" s="8">
        <f t="shared" si="3"/>
        <v>0.11170584356527849</v>
      </c>
      <c r="J43" s="7">
        <f t="shared" si="4"/>
        <v>8</v>
      </c>
      <c r="K43" s="8">
        <f t="shared" si="5"/>
        <v>1.7526913031694416E-2</v>
      </c>
      <c r="L43" s="7">
        <f t="shared" si="6"/>
        <v>12</v>
      </c>
      <c r="M43" s="18">
        <f t="shared" si="7"/>
        <v>-1</v>
      </c>
      <c r="N43" s="18">
        <f t="shared" si="8"/>
        <v>-1.7526913031694416E-2</v>
      </c>
    </row>
    <row r="44" spans="1:14" x14ac:dyDescent="0.25">
      <c r="A44" s="7">
        <v>68</v>
      </c>
      <c r="B44" s="7" t="s">
        <v>99</v>
      </c>
      <c r="C44" s="8">
        <v>5.0920859690808298E-2</v>
      </c>
      <c r="D44" s="8">
        <v>4.64493338434456E-2</v>
      </c>
      <c r="E44" s="8">
        <f t="shared" si="0"/>
        <v>9.6266737913479644E-2</v>
      </c>
      <c r="F44" s="8">
        <f t="shared" si="1"/>
        <v>9.6266737913479644E-2</v>
      </c>
      <c r="G44" s="7">
        <f t="shared" si="2"/>
        <v>12</v>
      </c>
      <c r="H44" s="8">
        <v>4.8759367434388599E-2</v>
      </c>
      <c r="I44" s="8">
        <f t="shared" si="3"/>
        <v>0.1018393506341462</v>
      </c>
      <c r="J44" s="7">
        <f t="shared" si="4"/>
        <v>6</v>
      </c>
      <c r="K44" s="8">
        <f t="shared" si="5"/>
        <v>9.80374207677631E-3</v>
      </c>
      <c r="L44" s="7">
        <f t="shared" si="6"/>
        <v>7</v>
      </c>
      <c r="M44" s="18">
        <f t="shared" si="7"/>
        <v>1</v>
      </c>
      <c r="N44" s="18">
        <f t="shared" si="8"/>
        <v>9.80374207677631E-3</v>
      </c>
    </row>
    <row r="45" spans="1:14" x14ac:dyDescent="0.25">
      <c r="A45" s="7">
        <v>70</v>
      </c>
      <c r="B45" s="7" t="s">
        <v>100</v>
      </c>
      <c r="C45" s="8">
        <v>1.23086373507973E-2</v>
      </c>
      <c r="D45" s="8">
        <v>6.31773113161644E-3</v>
      </c>
      <c r="E45" s="8">
        <f t="shared" si="0"/>
        <v>0.9482686259312274</v>
      </c>
      <c r="F45" s="8">
        <f t="shared" si="1"/>
        <v>0.9482686259312274</v>
      </c>
      <c r="G45" s="7">
        <f t="shared" si="2"/>
        <v>32</v>
      </c>
      <c r="H45" s="8">
        <v>9.3230526979922908E-3</v>
      </c>
      <c r="I45" s="8">
        <f t="shared" si="3"/>
        <v>0.53261763906142157</v>
      </c>
      <c r="J45" s="7">
        <f t="shared" si="4"/>
        <v>26</v>
      </c>
      <c r="K45" s="8">
        <f t="shared" si="5"/>
        <v>0.50506459673950865</v>
      </c>
      <c r="L45" s="7">
        <f t="shared" si="6"/>
        <v>32</v>
      </c>
      <c r="M45" s="18">
        <f t="shared" si="7"/>
        <v>1</v>
      </c>
      <c r="N45" s="18">
        <f t="shared" si="8"/>
        <v>0.50506459673950865</v>
      </c>
    </row>
    <row r="46" spans="1:14" x14ac:dyDescent="0.25">
      <c r="A46" s="7">
        <v>73</v>
      </c>
      <c r="B46" s="7" t="s">
        <v>101</v>
      </c>
      <c r="C46" s="8">
        <v>4.1465301611549002E-2</v>
      </c>
      <c r="D46" s="8">
        <v>4.3668117312408598E-2</v>
      </c>
      <c r="E46" s="8">
        <f t="shared" si="0"/>
        <v>-5.0444485277446369E-2</v>
      </c>
      <c r="F46" s="8">
        <f t="shared" si="1"/>
        <v>5.0444485277446369E-2</v>
      </c>
      <c r="G46" s="7">
        <f t="shared" si="2"/>
        <v>6</v>
      </c>
      <c r="H46" s="8">
        <v>4.2543121214145302E-2</v>
      </c>
      <c r="I46" s="8">
        <f t="shared" si="3"/>
        <v>0.11671974634524075</v>
      </c>
      <c r="J46" s="7">
        <f t="shared" si="4"/>
        <v>9</v>
      </c>
      <c r="K46" s="8">
        <f t="shared" si="5"/>
        <v>5.887867526099772E-3</v>
      </c>
      <c r="L46" s="7">
        <f t="shared" si="6"/>
        <v>4</v>
      </c>
      <c r="M46" s="18">
        <f t="shared" si="7"/>
        <v>-1</v>
      </c>
      <c r="N46" s="18">
        <f t="shared" si="8"/>
        <v>-5.887867526099772E-3</v>
      </c>
    </row>
    <row r="47" spans="1:14" x14ac:dyDescent="0.25">
      <c r="A47" s="7">
        <v>76</v>
      </c>
      <c r="B47" s="7" t="s">
        <v>102</v>
      </c>
      <c r="C47" s="8">
        <v>5.9875596942280798E-2</v>
      </c>
      <c r="D47" s="8">
        <v>6.2576379071111798E-2</v>
      </c>
      <c r="E47" s="8">
        <f t="shared" si="0"/>
        <v>-4.3159770011010568E-2</v>
      </c>
      <c r="F47" s="8">
        <f t="shared" si="1"/>
        <v>4.3159770011010568E-2</v>
      </c>
      <c r="G47" s="7">
        <f t="shared" si="2"/>
        <v>4</v>
      </c>
      <c r="H47" s="8">
        <v>6.1131221155931503E-2</v>
      </c>
      <c r="I47" s="8">
        <f t="shared" si="3"/>
        <v>8.1228907634344885E-2</v>
      </c>
      <c r="J47" s="7">
        <f t="shared" si="4"/>
        <v>4</v>
      </c>
      <c r="K47" s="8">
        <f t="shared" si="5"/>
        <v>3.5058209717439459E-3</v>
      </c>
      <c r="L47" s="7">
        <f t="shared" si="6"/>
        <v>3</v>
      </c>
      <c r="M47" s="18">
        <f t="shared" si="7"/>
        <v>-1</v>
      </c>
      <c r="N47" s="18">
        <f t="shared" si="8"/>
        <v>-3.5058209717439459E-3</v>
      </c>
    </row>
    <row r="48" spans="1:14" x14ac:dyDescent="0.25">
      <c r="A48" s="7">
        <v>81</v>
      </c>
      <c r="B48" s="7" t="s">
        <v>103</v>
      </c>
      <c r="C48" s="8">
        <v>9.8838180455726905E-3</v>
      </c>
      <c r="D48" s="8">
        <v>7.2810611568193302E-3</v>
      </c>
      <c r="E48" s="8">
        <f t="shared" si="0"/>
        <v>0.35746944472725078</v>
      </c>
      <c r="F48" s="8">
        <f t="shared" si="1"/>
        <v>0.35746944472725078</v>
      </c>
      <c r="G48" s="7">
        <f t="shared" si="2"/>
        <v>25</v>
      </c>
      <c r="H48" s="8">
        <v>8.5942322002823795E-3</v>
      </c>
      <c r="I48" s="8">
        <f t="shared" si="3"/>
        <v>0.57778544972135093</v>
      </c>
      <c r="J48" s="7">
        <f t="shared" si="4"/>
        <v>27</v>
      </c>
      <c r="K48" s="8">
        <f t="shared" si="5"/>
        <v>0.2065406438833762</v>
      </c>
      <c r="L48" s="7">
        <f t="shared" si="6"/>
        <v>28</v>
      </c>
      <c r="M48" s="18">
        <f t="shared" si="7"/>
        <v>1</v>
      </c>
      <c r="N48" s="18">
        <f t="shared" si="8"/>
        <v>0.2065406438833762</v>
      </c>
    </row>
    <row r="49" spans="1:25" x14ac:dyDescent="0.25">
      <c r="A49" s="7">
        <v>85</v>
      </c>
      <c r="B49" s="7" t="s">
        <v>104</v>
      </c>
      <c r="C49" s="8">
        <v>1.36829127767936E-2</v>
      </c>
      <c r="D49" s="8">
        <v>1.22527986906023E-2</v>
      </c>
      <c r="E49" s="8">
        <f t="shared" si="0"/>
        <v>0.11671734126246397</v>
      </c>
      <c r="F49" s="8">
        <f t="shared" si="1"/>
        <v>0.11671734126246397</v>
      </c>
      <c r="G49" s="7">
        <f t="shared" si="2"/>
        <v>14</v>
      </c>
      <c r="H49" s="8">
        <v>1.29694293591467E-2</v>
      </c>
      <c r="I49" s="8">
        <f t="shared" si="3"/>
        <v>0.38287130291880278</v>
      </c>
      <c r="J49" s="7">
        <f t="shared" si="4"/>
        <v>23</v>
      </c>
      <c r="K49" s="8">
        <f t="shared" si="5"/>
        <v>4.468772052237812E-2</v>
      </c>
      <c r="L49" s="7">
        <f t="shared" si="6"/>
        <v>17</v>
      </c>
      <c r="M49" s="18">
        <f t="shared" si="7"/>
        <v>1</v>
      </c>
      <c r="N49" s="18">
        <f t="shared" si="8"/>
        <v>4.468772052237812E-2</v>
      </c>
    </row>
    <row r="50" spans="1:25" x14ac:dyDescent="0.25">
      <c r="A50" s="7">
        <v>86</v>
      </c>
      <c r="B50" s="7" t="s">
        <v>105</v>
      </c>
      <c r="C50" s="8">
        <v>9.5201002168040401E-3</v>
      </c>
      <c r="D50" s="8">
        <v>5.3574501293920801E-3</v>
      </c>
      <c r="E50" s="8">
        <f t="shared" si="0"/>
        <v>0.77698345049910966</v>
      </c>
      <c r="F50" s="8">
        <f t="shared" si="1"/>
        <v>0.77698345049910966</v>
      </c>
      <c r="G50" s="7">
        <f t="shared" si="2"/>
        <v>31</v>
      </c>
      <c r="H50" s="8">
        <v>7.4554817455993001E-3</v>
      </c>
      <c r="I50" s="8">
        <f t="shared" si="3"/>
        <v>0.66603641270812541</v>
      </c>
      <c r="J50" s="7">
        <f t="shared" si="4"/>
        <v>29</v>
      </c>
      <c r="K50" s="8">
        <f t="shared" si="5"/>
        <v>0.51749927010400831</v>
      </c>
      <c r="L50" s="7">
        <f t="shared" si="6"/>
        <v>33</v>
      </c>
      <c r="M50" s="18">
        <f t="shared" si="7"/>
        <v>1</v>
      </c>
      <c r="N50" s="18">
        <f t="shared" si="8"/>
        <v>0.51749927010400831</v>
      </c>
    </row>
    <row r="51" spans="1:25" x14ac:dyDescent="0.25">
      <c r="A51" s="7">
        <v>88</v>
      </c>
      <c r="B51" s="7" t="s">
        <v>106</v>
      </c>
      <c r="C51" s="8">
        <v>3.09936131950986E-2</v>
      </c>
      <c r="D51" s="8">
        <v>1.43262267357947E-2</v>
      </c>
      <c r="E51" s="8">
        <f t="shared" si="0"/>
        <v>1.1634177489080018</v>
      </c>
      <c r="F51" s="8">
        <f t="shared" si="1"/>
        <v>1.1634177489080018</v>
      </c>
      <c r="G51" s="7">
        <f t="shared" si="2"/>
        <v>33</v>
      </c>
      <c r="H51" s="8">
        <v>2.3197489790826299E-2</v>
      </c>
      <c r="I51" s="8">
        <f t="shared" si="3"/>
        <v>0.2140586055485012</v>
      </c>
      <c r="J51" s="7">
        <f t="shared" si="4"/>
        <v>15</v>
      </c>
      <c r="K51" s="8">
        <f t="shared" si="5"/>
        <v>0.24903958100162316</v>
      </c>
      <c r="L51" s="7">
        <f t="shared" si="6"/>
        <v>29</v>
      </c>
      <c r="M51" s="18">
        <f t="shared" si="7"/>
        <v>1</v>
      </c>
      <c r="N51" s="18">
        <f t="shared" si="8"/>
        <v>0.24903958100162316</v>
      </c>
    </row>
    <row r="52" spans="1:25" x14ac:dyDescent="0.25">
      <c r="A52" s="7">
        <v>91</v>
      </c>
      <c r="B52" s="7" t="s">
        <v>107</v>
      </c>
      <c r="C52" s="8">
        <v>2.1236789602929799E-2</v>
      </c>
      <c r="D52" s="8">
        <v>1.4826131471876201E-2</v>
      </c>
      <c r="E52" s="8">
        <f t="shared" si="0"/>
        <v>0.43238913287758329</v>
      </c>
      <c r="F52" s="8">
        <f t="shared" si="1"/>
        <v>0.43238913287758329</v>
      </c>
      <c r="G52" s="7">
        <f t="shared" si="2"/>
        <v>29</v>
      </c>
      <c r="H52" s="8">
        <v>1.7952389312216599E-2</v>
      </c>
      <c r="I52" s="8">
        <f t="shared" si="3"/>
        <v>0.27659952279838124</v>
      </c>
      <c r="J52" s="7">
        <f t="shared" si="4"/>
        <v>20</v>
      </c>
      <c r="K52" s="8">
        <f t="shared" si="5"/>
        <v>0.11959862781714539</v>
      </c>
      <c r="L52" s="7">
        <f t="shared" si="6"/>
        <v>26</v>
      </c>
      <c r="M52" s="18">
        <f t="shared" si="7"/>
        <v>1</v>
      </c>
      <c r="N52" s="18">
        <f t="shared" si="8"/>
        <v>0.11959862781714539</v>
      </c>
    </row>
    <row r="53" spans="1:25" x14ac:dyDescent="0.25">
      <c r="A53" s="7">
        <v>94</v>
      </c>
      <c r="B53" s="7" t="s">
        <v>108</v>
      </c>
      <c r="C53" s="8">
        <v>9.7442907879222197E-3</v>
      </c>
      <c r="D53" s="8">
        <v>1.05361455838831E-2</v>
      </c>
      <c r="E53" s="8">
        <f t="shared" si="0"/>
        <v>-7.5156022632428543E-2</v>
      </c>
      <c r="F53" s="8">
        <f t="shared" si="1"/>
        <v>7.5156022632428543E-2</v>
      </c>
      <c r="G53" s="7">
        <f t="shared" si="2"/>
        <v>9</v>
      </c>
      <c r="H53" s="8">
        <v>1.01575648898528E-2</v>
      </c>
      <c r="I53" s="8">
        <f t="shared" si="3"/>
        <v>0.48885952201107036</v>
      </c>
      <c r="J53" s="7">
        <f t="shared" si="4"/>
        <v>24</v>
      </c>
      <c r="K53" s="8">
        <f t="shared" si="5"/>
        <v>3.6740737300342205E-2</v>
      </c>
      <c r="L53" s="7">
        <f t="shared" si="6"/>
        <v>15</v>
      </c>
      <c r="M53" s="18">
        <f t="shared" si="7"/>
        <v>-1</v>
      </c>
      <c r="N53" s="18">
        <f t="shared" si="8"/>
        <v>-3.6740737300342205E-2</v>
      </c>
    </row>
    <row r="54" spans="1:25" x14ac:dyDescent="0.25">
      <c r="A54" s="7">
        <v>95</v>
      </c>
      <c r="B54" s="7" t="s">
        <v>109</v>
      </c>
      <c r="C54" s="8">
        <v>5.2305961747618904E-3</v>
      </c>
      <c r="D54" s="8">
        <v>4.7296090598698704E-3</v>
      </c>
      <c r="E54" s="8">
        <f t="shared" si="0"/>
        <v>0.10592569249387476</v>
      </c>
      <c r="F54" s="8">
        <f t="shared" si="1"/>
        <v>0.10592569249387476</v>
      </c>
      <c r="G54" s="7">
        <f t="shared" si="2"/>
        <v>13</v>
      </c>
      <c r="H54" s="8">
        <v>4.9656223168498704E-3</v>
      </c>
      <c r="I54" s="8">
        <f t="shared" si="3"/>
        <v>1</v>
      </c>
      <c r="J54" s="7">
        <f t="shared" si="4"/>
        <v>33</v>
      </c>
      <c r="K54" s="8">
        <f t="shared" si="5"/>
        <v>0.10592569249387476</v>
      </c>
      <c r="L54" s="7">
        <f t="shared" si="6"/>
        <v>25</v>
      </c>
      <c r="M54" s="18">
        <f t="shared" si="7"/>
        <v>1</v>
      </c>
      <c r="N54" s="18">
        <f t="shared" si="8"/>
        <v>0.10592569249387476</v>
      </c>
    </row>
    <row r="55" spans="1:25" x14ac:dyDescent="0.25">
      <c r="A55" s="7">
        <v>97</v>
      </c>
      <c r="B55" s="7" t="s">
        <v>110</v>
      </c>
      <c r="C55" s="8">
        <v>1.0265200953757899E-2</v>
      </c>
      <c r="D55" s="8">
        <v>9.9471741901190902E-3</v>
      </c>
      <c r="E55" s="8">
        <f t="shared" si="0"/>
        <v>3.197156876519941E-2</v>
      </c>
      <c r="F55" s="8">
        <f t="shared" si="1"/>
        <v>3.197156876519941E-2</v>
      </c>
      <c r="G55" s="7">
        <f t="shared" si="2"/>
        <v>2</v>
      </c>
      <c r="H55" s="8">
        <v>1.00953084391559E-2</v>
      </c>
      <c r="I55" s="8">
        <f t="shared" si="3"/>
        <v>0.49187425493510345</v>
      </c>
      <c r="J55" s="7">
        <f t="shared" si="4"/>
        <v>25</v>
      </c>
      <c r="K55" s="8">
        <f t="shared" si="5"/>
        <v>1.5725991565488887E-2</v>
      </c>
      <c r="L55" s="7">
        <f t="shared" si="6"/>
        <v>10</v>
      </c>
      <c r="M55" s="18">
        <f t="shared" si="7"/>
        <v>1</v>
      </c>
      <c r="N55" s="18">
        <f t="shared" si="8"/>
        <v>1.5725991565488887E-2</v>
      </c>
    </row>
    <row r="56" spans="1:25" x14ac:dyDescent="0.25">
      <c r="A56" s="7">
        <v>99</v>
      </c>
      <c r="B56" s="7" t="s">
        <v>111</v>
      </c>
      <c r="C56" s="8">
        <v>4.4128680265067199E-3</v>
      </c>
      <c r="D56" s="8">
        <v>6.0062766598781899E-3</v>
      </c>
      <c r="E56" s="8">
        <f t="shared" si="0"/>
        <v>-0.26529058243610526</v>
      </c>
      <c r="F56" s="8">
        <f t="shared" si="1"/>
        <v>0.26529058243610526</v>
      </c>
      <c r="G56" s="7">
        <f t="shared" si="2"/>
        <v>21</v>
      </c>
      <c r="H56" s="8">
        <v>5.25379499126199E-3</v>
      </c>
      <c r="I56" s="8">
        <f t="shared" si="3"/>
        <v>0.94514961567944644</v>
      </c>
      <c r="J56" s="7">
        <f t="shared" si="4"/>
        <v>31</v>
      </c>
      <c r="K56" s="8">
        <f t="shared" si="5"/>
        <v>0.25073929203286138</v>
      </c>
      <c r="L56" s="7">
        <f t="shared" si="6"/>
        <v>30</v>
      </c>
      <c r="M56" s="18">
        <f t="shared" si="7"/>
        <v>-1</v>
      </c>
      <c r="N56" s="18">
        <f t="shared" si="8"/>
        <v>-0.25073929203286138</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2.8184316240811198E-2</v>
      </c>
      <c r="D58" s="19">
        <f>AVERAGE(D24:D56)</f>
        <v>2.6427331567148386E-2</v>
      </c>
      <c r="E58" s="19">
        <f>AVERAGE(E24:E56)</f>
        <v>0.18569826751745022</v>
      </c>
      <c r="F58" s="19">
        <f>AVERAGE(F24:F56)</f>
        <v>0.25977209579335236</v>
      </c>
      <c r="G58" s="15" t="s">
        <v>114</v>
      </c>
      <c r="H58" s="19">
        <f>AVERAGE(H24:H56)</f>
        <v>2.7322974896128782E-2</v>
      </c>
      <c r="I58" s="19">
        <f>AVERAGE(I24:I56)</f>
        <v>0.34050703784335079</v>
      </c>
      <c r="J58" s="15" t="s">
        <v>114</v>
      </c>
      <c r="K58" s="19">
        <f>AVERAGE(K24:K56)</f>
        <v>9.7674439578745373E-2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1.9785853835965272E-2</v>
      </c>
      <c r="D59" s="19">
        <f t="shared" ref="D59:K59" si="9">_xlfn.STDEV.S(D24:D56)</f>
        <v>2.1450556083600109E-2</v>
      </c>
      <c r="E59" s="19">
        <f t="shared" si="9"/>
        <v>0.32372411798636025</v>
      </c>
      <c r="F59" s="19">
        <f t="shared" si="9"/>
        <v>0.2660233662619691</v>
      </c>
      <c r="G59" s="15" t="s">
        <v>114</v>
      </c>
      <c r="H59" s="19">
        <f t="shared" si="9"/>
        <v>2.0357347792876693E-2</v>
      </c>
      <c r="I59" s="19">
        <f t="shared" si="9"/>
        <v>0.27927636476199458</v>
      </c>
      <c r="J59" s="15" t="s">
        <v>114</v>
      </c>
      <c r="K59" s="19">
        <f t="shared" si="9"/>
        <v>0.13271190174289174</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3.9148001201818163E-4</v>
      </c>
      <c r="D60" s="19">
        <f t="shared" ref="D60:K60" si="10">_xlfn.VAR.S(D24:D56)</f>
        <v>4.6012635629567357E-4</v>
      </c>
      <c r="E60" s="19">
        <f t="shared" si="10"/>
        <v>0.1047973045660469</v>
      </c>
      <c r="F60" s="19">
        <f t="shared" si="10"/>
        <v>7.0768431397349757E-2</v>
      </c>
      <c r="G60" s="15" t="s">
        <v>114</v>
      </c>
      <c r="H60" s="19">
        <f t="shared" si="10"/>
        <v>4.144216091601416E-4</v>
      </c>
      <c r="I60" s="19">
        <f t="shared" si="10"/>
        <v>7.7995287914674638E-2</v>
      </c>
      <c r="J60" s="15" t="s">
        <v>114</v>
      </c>
      <c r="K60" s="19">
        <f t="shared" si="10"/>
        <v>1.7612448864214952E-2</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7.5169660117349504E-2</v>
      </c>
      <c r="D61" s="19">
        <f t="shared" ref="D61:K61" si="11">MAX(D24:D56)</f>
        <v>7.3633389331840104E-2</v>
      </c>
      <c r="E61" s="19">
        <f t="shared" si="11"/>
        <v>1.1634177489080018</v>
      </c>
      <c r="F61" s="19">
        <f t="shared" si="11"/>
        <v>1.1634177489080018</v>
      </c>
      <c r="G61" s="15" t="s">
        <v>114</v>
      </c>
      <c r="H61" s="19">
        <f t="shared" si="11"/>
        <v>7.02858609973145E-2</v>
      </c>
      <c r="I61" s="19">
        <f t="shared" si="11"/>
        <v>1</v>
      </c>
      <c r="J61" s="15" t="s">
        <v>114</v>
      </c>
      <c r="K61" s="19">
        <f t="shared" si="11"/>
        <v>0.51749927010400831</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4.4128680265067199E-3</v>
      </c>
      <c r="D62" s="19">
        <f>MIN(D24:D56)</f>
        <v>4.3809429311019096E-3</v>
      </c>
      <c r="E62" s="19">
        <f>MIN(E24:E56)</f>
        <v>-0.30163381155005586</v>
      </c>
      <c r="F62" s="19">
        <f>MIN(F24:F56)</f>
        <v>1.7812549393846785E-2</v>
      </c>
      <c r="G62" s="15" t="s">
        <v>114</v>
      </c>
      <c r="H62" s="19">
        <f>MIN(H24:H56)</f>
        <v>4.9656223168498704E-3</v>
      </c>
      <c r="I62" s="19">
        <f>MIN(I24:I56)</f>
        <v>7.0648950534156485E-2</v>
      </c>
      <c r="J62" s="15" t="s">
        <v>114</v>
      </c>
      <c r="K62" s="19">
        <f>MIN(K24:K56)</f>
        <v>2.628272568306768E-3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17EE0-6F51-4F85-9327-338CE30D9A17}">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37" t="s">
        <v>9</v>
      </c>
      <c r="C15" s="38"/>
      <c r="D15" s="38"/>
      <c r="E15" s="38"/>
      <c r="F15" s="39"/>
      <c r="G15" s="2" t="s">
        <v>3</v>
      </c>
      <c r="H15" s="23" t="s">
        <v>50</v>
      </c>
      <c r="I15" s="23"/>
      <c r="J15" s="23"/>
      <c r="K15" s="23"/>
      <c r="L15" s="23"/>
    </row>
    <row r="16" spans="1:12" s="4" customFormat="1" ht="44.1" customHeight="1" x14ac:dyDescent="0.25">
      <c r="A16" s="2" t="s">
        <v>5</v>
      </c>
      <c r="B16" s="23" t="s">
        <v>54</v>
      </c>
      <c r="C16" s="23"/>
      <c r="D16" s="23"/>
      <c r="E16" s="23"/>
      <c r="F16" s="23"/>
      <c r="G16" s="23"/>
      <c r="H16" s="23"/>
      <c r="I16" s="23"/>
      <c r="J16" s="23"/>
      <c r="K16" s="23"/>
      <c r="L16" s="23"/>
    </row>
    <row r="17" spans="1:14" s="4" customFormat="1" ht="44.1" customHeight="1" x14ac:dyDescent="0.25">
      <c r="A17" s="2" t="s">
        <v>56</v>
      </c>
      <c r="B17" s="23" t="s">
        <v>162</v>
      </c>
      <c r="C17" s="23"/>
      <c r="D17" s="23"/>
      <c r="E17" s="23"/>
      <c r="F17" s="23"/>
      <c r="G17" s="23"/>
      <c r="H17" s="23"/>
      <c r="I17" s="23"/>
      <c r="J17" s="23"/>
      <c r="K17" s="23"/>
      <c r="L17" s="23"/>
    </row>
    <row r="18" spans="1:14" s="4" customFormat="1" ht="44.1" customHeight="1" x14ac:dyDescent="0.25">
      <c r="A18" s="2" t="s">
        <v>58</v>
      </c>
      <c r="B18" s="23" t="s">
        <v>163</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37" t="s">
        <v>165</v>
      </c>
      <c r="C20" s="38"/>
      <c r="D20" s="38"/>
      <c r="E20" s="38"/>
      <c r="F20" s="38"/>
      <c r="G20" s="38"/>
      <c r="H20" s="38"/>
      <c r="I20" s="38"/>
      <c r="J20" s="38"/>
      <c r="K20" s="38"/>
      <c r="L20" s="39"/>
    </row>
    <row r="21" spans="1:14" s="4" customFormat="1" ht="43.7" customHeight="1" x14ac:dyDescent="0.25">
      <c r="A21" s="16" t="s">
        <v>62</v>
      </c>
      <c r="B21" s="23" t="s">
        <v>63</v>
      </c>
      <c r="C21" s="23"/>
      <c r="D21" s="23"/>
      <c r="E21" s="17" t="s">
        <v>64</v>
      </c>
      <c r="F21" s="31" t="s">
        <v>164</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1529930.7845303901</v>
      </c>
      <c r="D24" s="8">
        <v>1896862.32195122</v>
      </c>
      <c r="E24" s="8">
        <f>(C24-D24)/D24</f>
        <v>-0.19344131262166853</v>
      </c>
      <c r="F24" s="8">
        <f>ABS(E24)</f>
        <v>0.19344131262166853</v>
      </c>
      <c r="G24" s="7">
        <f>RANK(F24,$F$24:$F$56,1)</f>
        <v>23</v>
      </c>
      <c r="H24" s="8">
        <v>1724803.75129534</v>
      </c>
      <c r="I24" s="8">
        <f>MIN($H$24:$H$56)/H24</f>
        <v>0.69884313987926483</v>
      </c>
      <c r="J24" s="7">
        <f>RANK(I24,$I$24:$I$56,1)</f>
        <v>22</v>
      </c>
      <c r="K24" s="8">
        <f>I24*F24</f>
        <v>0.13518513429489329</v>
      </c>
      <c r="L24" s="7">
        <f>RANK(K24,$K$24:$K$56,1)</f>
        <v>24</v>
      </c>
      <c r="M24" s="18">
        <f>IF(E24&gt;0,1,-1)</f>
        <v>-1</v>
      </c>
      <c r="N24" s="18">
        <f>K24*M24</f>
        <v>-0.13518513429489329</v>
      </c>
    </row>
    <row r="25" spans="1:14" x14ac:dyDescent="0.25">
      <c r="A25" s="7">
        <v>8</v>
      </c>
      <c r="B25" s="7" t="s">
        <v>80</v>
      </c>
      <c r="C25" s="8">
        <v>1674390.2692307699</v>
      </c>
      <c r="D25" s="8">
        <v>2164810.4601769899</v>
      </c>
      <c r="E25" s="8">
        <f t="shared" ref="E25:E56" si="0">(C25-D25)/D25</f>
        <v>-0.22654186127044321</v>
      </c>
      <c r="F25" s="8">
        <f t="shared" ref="F25:F56" si="1">ABS(E25)</f>
        <v>0.22654186127044321</v>
      </c>
      <c r="G25" s="7">
        <f t="shared" ref="G25:G56" si="2">RANK(F25,$F$24:$F$56,1)</f>
        <v>26</v>
      </c>
      <c r="H25" s="8">
        <v>1929770.3686635899</v>
      </c>
      <c r="I25" s="8">
        <f t="shared" ref="I25:I56" si="3">MIN($H$24:$H$56)/H25</f>
        <v>0.62461694344779184</v>
      </c>
      <c r="J25" s="7">
        <f t="shared" ref="J25:J56" si="4">RANK(I25,$I$24:$I$56,1)</f>
        <v>14</v>
      </c>
      <c r="K25" s="8">
        <f t="shared" ref="K25:K56" si="5">I25*F25</f>
        <v>0.14150188494971794</v>
      </c>
      <c r="L25" s="7">
        <f t="shared" ref="L25:L56" si="6">RANK(K25,$K$24:$K$56,1)</f>
        <v>25</v>
      </c>
      <c r="M25" s="18">
        <f t="shared" ref="M25:M56" si="7">IF(E25&gt;0,1,-1)</f>
        <v>-1</v>
      </c>
      <c r="N25" s="18">
        <f t="shared" ref="N25:N56" si="8">K25*M25</f>
        <v>-0.14150188494971794</v>
      </c>
    </row>
    <row r="26" spans="1:14" x14ac:dyDescent="0.25">
      <c r="A26" s="7">
        <v>11</v>
      </c>
      <c r="B26" s="7" t="s">
        <v>81</v>
      </c>
      <c r="C26" s="8">
        <v>2294751.0790697699</v>
      </c>
      <c r="D26" s="8">
        <v>2408130.7558139502</v>
      </c>
      <c r="E26" s="8">
        <f t="shared" si="0"/>
        <v>-4.7082026783822971E-2</v>
      </c>
      <c r="F26" s="8">
        <f t="shared" si="1"/>
        <v>4.7082026783822971E-2</v>
      </c>
      <c r="G26" s="7">
        <f t="shared" si="2"/>
        <v>4</v>
      </c>
      <c r="H26" s="8">
        <v>2345142.0465116301</v>
      </c>
      <c r="I26" s="8">
        <f t="shared" si="3"/>
        <v>0.51398475884381456</v>
      </c>
      <c r="J26" s="7">
        <f t="shared" si="4"/>
        <v>5</v>
      </c>
      <c r="K26" s="8">
        <f t="shared" si="5"/>
        <v>2.4199444182361269E-2</v>
      </c>
      <c r="L26" s="7">
        <f t="shared" si="6"/>
        <v>4</v>
      </c>
      <c r="M26" s="18">
        <f t="shared" si="7"/>
        <v>-1</v>
      </c>
      <c r="N26" s="18">
        <f t="shared" si="8"/>
        <v>-2.4199444182361269E-2</v>
      </c>
    </row>
    <row r="27" spans="1:14" x14ac:dyDescent="0.25">
      <c r="A27" s="7">
        <v>13</v>
      </c>
      <c r="B27" s="7" t="s">
        <v>82</v>
      </c>
      <c r="C27" s="8">
        <v>2003517.0930232599</v>
      </c>
      <c r="D27" s="8">
        <v>1756261.41666667</v>
      </c>
      <c r="E27" s="8">
        <f t="shared" si="0"/>
        <v>0.14078523505109708</v>
      </c>
      <c r="F27" s="8">
        <f t="shared" si="1"/>
        <v>0.14078523505109708</v>
      </c>
      <c r="G27" s="7">
        <f t="shared" si="2"/>
        <v>16</v>
      </c>
      <c r="H27" s="8">
        <v>1890843.6202531599</v>
      </c>
      <c r="I27" s="8">
        <f t="shared" si="3"/>
        <v>0.6374759162100283</v>
      </c>
      <c r="J27" s="7">
        <f t="shared" si="4"/>
        <v>17</v>
      </c>
      <c r="K27" s="8">
        <f t="shared" si="5"/>
        <v>8.9747196703042306E-2</v>
      </c>
      <c r="L27" s="7">
        <f t="shared" si="6"/>
        <v>17</v>
      </c>
      <c r="M27" s="18">
        <f t="shared" si="7"/>
        <v>1</v>
      </c>
      <c r="N27" s="18">
        <f t="shared" si="8"/>
        <v>8.9747196703042306E-2</v>
      </c>
    </row>
    <row r="28" spans="1:14" x14ac:dyDescent="0.25">
      <c r="A28" s="7">
        <v>15</v>
      </c>
      <c r="B28" s="7" t="s">
        <v>83</v>
      </c>
      <c r="C28" s="8">
        <v>1851302.5384615399</v>
      </c>
      <c r="D28" s="8">
        <v>1998748.52475248</v>
      </c>
      <c r="E28" s="8">
        <f t="shared" si="0"/>
        <v>-7.3769153280150351E-2</v>
      </c>
      <c r="F28" s="8">
        <f t="shared" si="1"/>
        <v>7.3769153280150351E-2</v>
      </c>
      <c r="G28" s="7">
        <f t="shared" si="2"/>
        <v>9</v>
      </c>
      <c r="H28" s="8">
        <v>1934498.31843575</v>
      </c>
      <c r="I28" s="8">
        <f t="shared" si="3"/>
        <v>0.62309036805234297</v>
      </c>
      <c r="J28" s="7">
        <f t="shared" si="4"/>
        <v>13</v>
      </c>
      <c r="K28" s="8">
        <f t="shared" si="5"/>
        <v>4.5964848868238588E-2</v>
      </c>
      <c r="L28" s="7">
        <f t="shared" si="6"/>
        <v>9</v>
      </c>
      <c r="M28" s="18">
        <f t="shared" si="7"/>
        <v>-1</v>
      </c>
      <c r="N28" s="18">
        <f t="shared" si="8"/>
        <v>-4.5964848868238588E-2</v>
      </c>
    </row>
    <row r="29" spans="1:14" x14ac:dyDescent="0.25">
      <c r="A29" s="7">
        <v>17</v>
      </c>
      <c r="B29" s="7" t="s">
        <v>84</v>
      </c>
      <c r="C29" s="8">
        <v>2036417.7486338799</v>
      </c>
      <c r="D29" s="8">
        <v>1903354.4086021499</v>
      </c>
      <c r="E29" s="8">
        <f t="shared" si="0"/>
        <v>6.9909912431628321E-2</v>
      </c>
      <c r="F29" s="8">
        <f t="shared" si="1"/>
        <v>6.9909912431628321E-2</v>
      </c>
      <c r="G29" s="7">
        <f t="shared" si="2"/>
        <v>8</v>
      </c>
      <c r="H29" s="8">
        <v>1969345.17073171</v>
      </c>
      <c r="I29" s="8">
        <f t="shared" si="3"/>
        <v>0.6120650087881323</v>
      </c>
      <c r="J29" s="7">
        <f t="shared" si="4"/>
        <v>12</v>
      </c>
      <c r="K29" s="8">
        <f t="shared" si="5"/>
        <v>4.2789411166842151E-2</v>
      </c>
      <c r="L29" s="7">
        <f t="shared" si="6"/>
        <v>7</v>
      </c>
      <c r="M29" s="18">
        <f t="shared" si="7"/>
        <v>1</v>
      </c>
      <c r="N29" s="18">
        <f t="shared" si="8"/>
        <v>4.2789411166842151E-2</v>
      </c>
    </row>
    <row r="30" spans="1:14" x14ac:dyDescent="0.25">
      <c r="A30" s="7">
        <v>18</v>
      </c>
      <c r="B30" s="7" t="s">
        <v>85</v>
      </c>
      <c r="C30" s="8">
        <v>1396371.42857143</v>
      </c>
      <c r="D30" s="8">
        <v>1743939.3939393901</v>
      </c>
      <c r="E30" s="8">
        <f t="shared" si="0"/>
        <v>-0.19930048405113304</v>
      </c>
      <c r="F30" s="8">
        <f t="shared" si="1"/>
        <v>0.19930048405113304</v>
      </c>
      <c r="G30" s="7">
        <f t="shared" si="2"/>
        <v>25</v>
      </c>
      <c r="H30" s="8">
        <v>1565044.11764706</v>
      </c>
      <c r="I30" s="8">
        <f t="shared" si="3"/>
        <v>0.77018101639394021</v>
      </c>
      <c r="J30" s="7">
        <f t="shared" si="4"/>
        <v>29</v>
      </c>
      <c r="K30" s="8">
        <f t="shared" si="5"/>
        <v>0.15349744937430593</v>
      </c>
      <c r="L30" s="7">
        <f t="shared" si="6"/>
        <v>27</v>
      </c>
      <c r="M30" s="18">
        <f t="shared" si="7"/>
        <v>-1</v>
      </c>
      <c r="N30" s="18">
        <f t="shared" si="8"/>
        <v>-0.15349744937430593</v>
      </c>
    </row>
    <row r="31" spans="1:14" x14ac:dyDescent="0.25">
      <c r="A31" s="7">
        <v>19</v>
      </c>
      <c r="B31" s="7" t="s">
        <v>86</v>
      </c>
      <c r="C31" s="8">
        <v>1974069.8166666699</v>
      </c>
      <c r="D31" s="8">
        <v>2074114.74074074</v>
      </c>
      <c r="E31" s="8">
        <f t="shared" si="0"/>
        <v>-4.8234999785180865E-2</v>
      </c>
      <c r="F31" s="8">
        <f t="shared" si="1"/>
        <v>4.8234999785180865E-2</v>
      </c>
      <c r="G31" s="7">
        <f t="shared" si="2"/>
        <v>5</v>
      </c>
      <c r="H31" s="8">
        <v>2021459.51754386</v>
      </c>
      <c r="I31" s="8">
        <f t="shared" si="3"/>
        <v>0.59628563360760789</v>
      </c>
      <c r="J31" s="7">
        <f t="shared" si="4"/>
        <v>10</v>
      </c>
      <c r="K31" s="8">
        <f t="shared" si="5"/>
        <v>2.8761837408969402E-2</v>
      </c>
      <c r="L31" s="7">
        <f t="shared" si="6"/>
        <v>5</v>
      </c>
      <c r="M31" s="18">
        <f t="shared" si="7"/>
        <v>-1</v>
      </c>
      <c r="N31" s="18">
        <f t="shared" si="8"/>
        <v>-2.8761837408969402E-2</v>
      </c>
    </row>
    <row r="32" spans="1:14" x14ac:dyDescent="0.25">
      <c r="A32" s="7">
        <v>20</v>
      </c>
      <c r="B32" s="7" t="s">
        <v>87</v>
      </c>
      <c r="C32" s="8">
        <v>2720248.6976744202</v>
      </c>
      <c r="D32" s="8">
        <v>2412127.84</v>
      </c>
      <c r="E32" s="8">
        <f t="shared" si="0"/>
        <v>0.12773819553213248</v>
      </c>
      <c r="F32" s="8">
        <f t="shared" si="1"/>
        <v>0.12773819553213248</v>
      </c>
      <c r="G32" s="7">
        <f t="shared" si="2"/>
        <v>15</v>
      </c>
      <c r="H32" s="8">
        <v>2554592.32258065</v>
      </c>
      <c r="I32" s="8">
        <f t="shared" si="3"/>
        <v>0.47184329905646455</v>
      </c>
      <c r="J32" s="7">
        <f t="shared" si="4"/>
        <v>4</v>
      </c>
      <c r="K32" s="8">
        <f t="shared" si="5"/>
        <v>6.0272411595401129E-2</v>
      </c>
      <c r="L32" s="7">
        <f t="shared" si="6"/>
        <v>12</v>
      </c>
      <c r="M32" s="18">
        <f t="shared" si="7"/>
        <v>1</v>
      </c>
      <c r="N32" s="18">
        <f t="shared" si="8"/>
        <v>6.0272411595401129E-2</v>
      </c>
    </row>
    <row r="33" spans="1:14" x14ac:dyDescent="0.25">
      <c r="A33" s="7">
        <v>23</v>
      </c>
      <c r="B33" s="7" t="s">
        <v>88</v>
      </c>
      <c r="C33" s="8">
        <v>2096348.72413793</v>
      </c>
      <c r="D33" s="8">
        <v>2451940.3461538502</v>
      </c>
      <c r="E33" s="8">
        <f t="shared" si="0"/>
        <v>-0.14502458127650067</v>
      </c>
      <c r="F33" s="8">
        <f t="shared" si="1"/>
        <v>0.14502458127650067</v>
      </c>
      <c r="G33" s="7">
        <f t="shared" si="2"/>
        <v>17</v>
      </c>
      <c r="H33" s="8">
        <v>2264446.5818181802</v>
      </c>
      <c r="I33" s="8">
        <f t="shared" si="3"/>
        <v>0.53230103942789886</v>
      </c>
      <c r="J33" s="7">
        <f t="shared" si="4"/>
        <v>6</v>
      </c>
      <c r="K33" s="8">
        <f t="shared" si="5"/>
        <v>7.7196735356077101E-2</v>
      </c>
      <c r="L33" s="7">
        <f t="shared" si="6"/>
        <v>14</v>
      </c>
      <c r="M33" s="18">
        <f t="shared" si="7"/>
        <v>-1</v>
      </c>
      <c r="N33" s="18">
        <f t="shared" si="8"/>
        <v>-7.7196735356077101E-2</v>
      </c>
    </row>
    <row r="34" spans="1:14" x14ac:dyDescent="0.25">
      <c r="A34" s="7">
        <v>25</v>
      </c>
      <c r="B34" s="7" t="s">
        <v>89</v>
      </c>
      <c r="C34" s="8">
        <v>1462192.21276596</v>
      </c>
      <c r="D34" s="8">
        <v>1665442.7258687301</v>
      </c>
      <c r="E34" s="8">
        <f t="shared" si="0"/>
        <v>-0.12203992965098834</v>
      </c>
      <c r="F34" s="8">
        <f t="shared" si="1"/>
        <v>0.12203992965098834</v>
      </c>
      <c r="G34" s="7">
        <f t="shared" si="2"/>
        <v>14</v>
      </c>
      <c r="H34" s="8">
        <v>1568754.7287449399</v>
      </c>
      <c r="I34" s="8">
        <f t="shared" si="3"/>
        <v>0.76835928978847257</v>
      </c>
      <c r="J34" s="7">
        <f t="shared" si="4"/>
        <v>27</v>
      </c>
      <c r="K34" s="8">
        <f t="shared" si="5"/>
        <v>9.3770513672468553E-2</v>
      </c>
      <c r="L34" s="7">
        <f t="shared" si="6"/>
        <v>18</v>
      </c>
      <c r="M34" s="18">
        <f t="shared" si="7"/>
        <v>-1</v>
      </c>
      <c r="N34" s="18">
        <f t="shared" si="8"/>
        <v>-9.3770513672468553E-2</v>
      </c>
    </row>
    <row r="35" spans="1:14" x14ac:dyDescent="0.25">
      <c r="A35" s="7">
        <v>27</v>
      </c>
      <c r="B35" s="7" t="s">
        <v>90</v>
      </c>
      <c r="C35" s="8">
        <v>1332409.8</v>
      </c>
      <c r="D35" s="8">
        <v>1660673.2</v>
      </c>
      <c r="E35" s="8">
        <f t="shared" si="0"/>
        <v>-0.19766887308110948</v>
      </c>
      <c r="F35" s="8">
        <f t="shared" si="1"/>
        <v>0.19766887308110948</v>
      </c>
      <c r="G35" s="7">
        <f t="shared" si="2"/>
        <v>24</v>
      </c>
      <c r="H35" s="8">
        <v>1473094.11428571</v>
      </c>
      <c r="I35" s="8">
        <f t="shared" si="3"/>
        <v>0.81825543768141495</v>
      </c>
      <c r="J35" s="7">
        <f t="shared" si="4"/>
        <v>31</v>
      </c>
      <c r="K35" s="8">
        <f t="shared" si="5"/>
        <v>0.16174363025897529</v>
      </c>
      <c r="L35" s="7">
        <f t="shared" si="6"/>
        <v>28</v>
      </c>
      <c r="M35" s="18">
        <f t="shared" si="7"/>
        <v>-1</v>
      </c>
      <c r="N35" s="18">
        <f t="shared" si="8"/>
        <v>-0.16174363025897529</v>
      </c>
    </row>
    <row r="36" spans="1:14" x14ac:dyDescent="0.25">
      <c r="A36" s="7">
        <v>41</v>
      </c>
      <c r="B36" s="7" t="s">
        <v>91</v>
      </c>
      <c r="C36" s="8">
        <v>1787002.15662651</v>
      </c>
      <c r="D36" s="8">
        <v>1886140.8450704201</v>
      </c>
      <c r="E36" s="8">
        <f t="shared" si="0"/>
        <v>-5.2561657154616519E-2</v>
      </c>
      <c r="F36" s="8">
        <f t="shared" si="1"/>
        <v>5.2561657154616519E-2</v>
      </c>
      <c r="G36" s="7">
        <f t="shared" si="2"/>
        <v>6</v>
      </c>
      <c r="H36" s="8">
        <v>1832708.9545454499</v>
      </c>
      <c r="I36" s="8">
        <f t="shared" si="3"/>
        <v>0.65769704799075757</v>
      </c>
      <c r="J36" s="7">
        <f t="shared" si="4"/>
        <v>20</v>
      </c>
      <c r="K36" s="8">
        <f t="shared" si="5"/>
        <v>3.4569646748093569E-2</v>
      </c>
      <c r="L36" s="7">
        <f t="shared" si="6"/>
        <v>6</v>
      </c>
      <c r="M36" s="18">
        <f t="shared" si="7"/>
        <v>-1</v>
      </c>
      <c r="N36" s="18">
        <f t="shared" si="8"/>
        <v>-3.4569646748093569E-2</v>
      </c>
    </row>
    <row r="37" spans="1:14" x14ac:dyDescent="0.25">
      <c r="A37" s="7">
        <v>44</v>
      </c>
      <c r="B37" s="7" t="s">
        <v>92</v>
      </c>
      <c r="C37" s="8">
        <v>1550014.5185185201</v>
      </c>
      <c r="D37" s="8">
        <v>2381500</v>
      </c>
      <c r="E37" s="8">
        <f t="shared" si="0"/>
        <v>-0.34914359919440685</v>
      </c>
      <c r="F37" s="8">
        <f t="shared" si="1"/>
        <v>0.34914359919440685</v>
      </c>
      <c r="G37" s="7">
        <f t="shared" si="2"/>
        <v>30</v>
      </c>
      <c r="H37" s="8">
        <v>1903838.12765957</v>
      </c>
      <c r="I37" s="8">
        <f t="shared" si="3"/>
        <v>0.63312487113206117</v>
      </c>
      <c r="J37" s="7">
        <f t="shared" si="4"/>
        <v>15</v>
      </c>
      <c r="K37" s="8">
        <f t="shared" si="5"/>
        <v>0.22105149624654286</v>
      </c>
      <c r="L37" s="7">
        <f t="shared" si="6"/>
        <v>30</v>
      </c>
      <c r="M37" s="18">
        <f t="shared" si="7"/>
        <v>-1</v>
      </c>
      <c r="N37" s="18">
        <f t="shared" si="8"/>
        <v>-0.22105149624654286</v>
      </c>
    </row>
    <row r="38" spans="1:14" x14ac:dyDescent="0.25">
      <c r="A38" s="7">
        <v>47</v>
      </c>
      <c r="B38" s="7" t="s">
        <v>93</v>
      </c>
      <c r="C38" s="8">
        <v>2483680.2875000001</v>
      </c>
      <c r="D38" s="8">
        <v>3037280.32142857</v>
      </c>
      <c r="E38" s="8">
        <f t="shared" si="0"/>
        <v>-0.18226833724329627</v>
      </c>
      <c r="F38" s="8">
        <f t="shared" si="1"/>
        <v>0.18226833724329627</v>
      </c>
      <c r="G38" s="7">
        <f t="shared" si="2"/>
        <v>21</v>
      </c>
      <c r="H38" s="8">
        <v>2711633.2426470602</v>
      </c>
      <c r="I38" s="8">
        <f t="shared" si="3"/>
        <v>0.44451707195258694</v>
      </c>
      <c r="J38" s="7">
        <f t="shared" si="4"/>
        <v>3</v>
      </c>
      <c r="K38" s="8">
        <f t="shared" si="5"/>
        <v>8.1021387581056717E-2</v>
      </c>
      <c r="L38" s="7">
        <f t="shared" si="6"/>
        <v>16</v>
      </c>
      <c r="M38" s="18">
        <f t="shared" si="7"/>
        <v>-1</v>
      </c>
      <c r="N38" s="18">
        <f t="shared" si="8"/>
        <v>-8.1021387581056717E-2</v>
      </c>
    </row>
    <row r="39" spans="1:14" x14ac:dyDescent="0.25">
      <c r="A39" s="7">
        <v>50</v>
      </c>
      <c r="B39" s="7" t="s">
        <v>94</v>
      </c>
      <c r="C39" s="8">
        <v>1851861.0088495601</v>
      </c>
      <c r="D39" s="8">
        <v>2395525.6460177</v>
      </c>
      <c r="E39" s="8">
        <f t="shared" si="0"/>
        <v>-0.22695003832328953</v>
      </c>
      <c r="F39" s="8">
        <f t="shared" si="1"/>
        <v>0.22695003832328953</v>
      </c>
      <c r="G39" s="7">
        <f t="shared" si="2"/>
        <v>27</v>
      </c>
      <c r="H39" s="8">
        <v>2123693.3274336299</v>
      </c>
      <c r="I39" s="8">
        <f t="shared" si="3"/>
        <v>0.56758066414767705</v>
      </c>
      <c r="J39" s="7">
        <f t="shared" si="4"/>
        <v>9</v>
      </c>
      <c r="K39" s="8">
        <f t="shared" si="5"/>
        <v>0.12881245347987344</v>
      </c>
      <c r="L39" s="7">
        <f t="shared" si="6"/>
        <v>23</v>
      </c>
      <c r="M39" s="18">
        <f t="shared" si="7"/>
        <v>-1</v>
      </c>
      <c r="N39" s="18">
        <f t="shared" si="8"/>
        <v>-0.12881245347987344</v>
      </c>
    </row>
    <row r="40" spans="1:14" x14ac:dyDescent="0.25">
      <c r="A40" s="7">
        <v>52</v>
      </c>
      <c r="B40" s="7" t="s">
        <v>95</v>
      </c>
      <c r="C40" s="8">
        <v>1673298.86315789</v>
      </c>
      <c r="D40" s="8">
        <v>2014213.8085106399</v>
      </c>
      <c r="E40" s="8">
        <f t="shared" si="0"/>
        <v>-0.16925459646452873</v>
      </c>
      <c r="F40" s="8">
        <f t="shared" si="1"/>
        <v>0.16925459646452873</v>
      </c>
      <c r="G40" s="7">
        <f t="shared" si="2"/>
        <v>19</v>
      </c>
      <c r="H40" s="8">
        <v>1842854.4444444401</v>
      </c>
      <c r="I40" s="8">
        <f t="shared" si="3"/>
        <v>0.65407622010763222</v>
      </c>
      <c r="J40" s="7">
        <f t="shared" si="4"/>
        <v>19</v>
      </c>
      <c r="K40" s="8">
        <f t="shared" si="5"/>
        <v>0.11070540669136156</v>
      </c>
      <c r="L40" s="7">
        <f t="shared" si="6"/>
        <v>19</v>
      </c>
      <c r="M40" s="18">
        <f t="shared" si="7"/>
        <v>-1</v>
      </c>
      <c r="N40" s="18">
        <f t="shared" si="8"/>
        <v>-0.11070540669136156</v>
      </c>
    </row>
    <row r="41" spans="1:14" x14ac:dyDescent="0.25">
      <c r="A41" s="7">
        <v>54</v>
      </c>
      <c r="B41" s="7" t="s">
        <v>96</v>
      </c>
      <c r="C41" s="8">
        <v>1889855.875</v>
      </c>
      <c r="D41" s="8">
        <v>2137943.6935483902</v>
      </c>
      <c r="E41" s="8">
        <f t="shared" si="0"/>
        <v>-0.11604038932224338</v>
      </c>
      <c r="F41" s="8">
        <f t="shared" si="1"/>
        <v>0.11604038932224338</v>
      </c>
      <c r="G41" s="7">
        <f t="shared" si="2"/>
        <v>12</v>
      </c>
      <c r="H41" s="8">
        <v>2011930.83333333</v>
      </c>
      <c r="I41" s="8">
        <f t="shared" si="3"/>
        <v>0.59910969565178318</v>
      </c>
      <c r="J41" s="7">
        <f t="shared" si="4"/>
        <v>11</v>
      </c>
      <c r="K41" s="8">
        <f t="shared" si="5"/>
        <v>6.9520922330163659E-2</v>
      </c>
      <c r="L41" s="7">
        <f t="shared" si="6"/>
        <v>13</v>
      </c>
      <c r="M41" s="18">
        <f t="shared" si="7"/>
        <v>-1</v>
      </c>
      <c r="N41" s="18">
        <f t="shared" si="8"/>
        <v>-6.9520922330163659E-2</v>
      </c>
    </row>
    <row r="42" spans="1:14" x14ac:dyDescent="0.25">
      <c r="A42" s="7">
        <v>63</v>
      </c>
      <c r="B42" s="7" t="s">
        <v>97</v>
      </c>
      <c r="C42" s="8">
        <v>2121420.8159204</v>
      </c>
      <c r="D42" s="8">
        <v>2375818.75</v>
      </c>
      <c r="E42" s="8">
        <f t="shared" si="0"/>
        <v>-0.10707800587885756</v>
      </c>
      <c r="F42" s="8">
        <f t="shared" si="1"/>
        <v>0.10707800587885756</v>
      </c>
      <c r="G42" s="7">
        <f t="shared" si="2"/>
        <v>11</v>
      </c>
      <c r="H42" s="8">
        <v>2250796.7823960902</v>
      </c>
      <c r="I42" s="8">
        <f t="shared" si="3"/>
        <v>0.53552914179466427</v>
      </c>
      <c r="J42" s="7">
        <f t="shared" si="4"/>
        <v>7</v>
      </c>
      <c r="K42" s="8">
        <f t="shared" si="5"/>
        <v>5.7343392593388602E-2</v>
      </c>
      <c r="L42" s="7">
        <f t="shared" si="6"/>
        <v>10</v>
      </c>
      <c r="M42" s="18">
        <f t="shared" si="7"/>
        <v>-1</v>
      </c>
      <c r="N42" s="18">
        <f t="shared" si="8"/>
        <v>-5.7343392593388602E-2</v>
      </c>
    </row>
    <row r="43" spans="1:14" x14ac:dyDescent="0.25">
      <c r="A43" s="7">
        <v>66</v>
      </c>
      <c r="B43" s="7" t="s">
        <v>98</v>
      </c>
      <c r="C43" s="8">
        <v>1570727.0378787899</v>
      </c>
      <c r="D43" s="8">
        <v>1708869.5822784801</v>
      </c>
      <c r="E43" s="8">
        <f t="shared" si="0"/>
        <v>-8.0838553060029947E-2</v>
      </c>
      <c r="F43" s="8">
        <f t="shared" si="1"/>
        <v>8.0838553060029947E-2</v>
      </c>
      <c r="G43" s="7">
        <f t="shared" si="2"/>
        <v>10</v>
      </c>
      <c r="H43" s="8">
        <v>1645990.90689655</v>
      </c>
      <c r="I43" s="8">
        <f t="shared" si="3"/>
        <v>0.73230493812595943</v>
      </c>
      <c r="J43" s="7">
        <f t="shared" si="4"/>
        <v>25</v>
      </c>
      <c r="K43" s="8">
        <f t="shared" si="5"/>
        <v>5.919847159681732E-2</v>
      </c>
      <c r="L43" s="7">
        <f t="shared" si="6"/>
        <v>11</v>
      </c>
      <c r="M43" s="18">
        <f t="shared" si="7"/>
        <v>-1</v>
      </c>
      <c r="N43" s="18">
        <f t="shared" si="8"/>
        <v>-5.919847159681732E-2</v>
      </c>
    </row>
    <row r="44" spans="1:14" x14ac:dyDescent="0.25">
      <c r="A44" s="7">
        <v>68</v>
      </c>
      <c r="B44" s="7" t="s">
        <v>99</v>
      </c>
      <c r="C44" s="8">
        <v>1561692.2749999999</v>
      </c>
      <c r="D44" s="8">
        <v>1869768.7345679</v>
      </c>
      <c r="E44" s="8">
        <f t="shared" si="0"/>
        <v>-0.16476714679855631</v>
      </c>
      <c r="F44" s="8">
        <f t="shared" si="1"/>
        <v>0.16476714679855631</v>
      </c>
      <c r="G44" s="7">
        <f t="shared" si="2"/>
        <v>18</v>
      </c>
      <c r="H44" s="8">
        <v>1716687.26397516</v>
      </c>
      <c r="I44" s="8">
        <f t="shared" si="3"/>
        <v>0.70214726614772116</v>
      </c>
      <c r="J44" s="7">
        <f t="shared" si="4"/>
        <v>23</v>
      </c>
      <c r="K44" s="8">
        <f t="shared" si="5"/>
        <v>0.11569080167556656</v>
      </c>
      <c r="L44" s="7">
        <f t="shared" si="6"/>
        <v>20</v>
      </c>
      <c r="M44" s="18">
        <f t="shared" si="7"/>
        <v>-1</v>
      </c>
      <c r="N44" s="18">
        <f t="shared" si="8"/>
        <v>-0.11569080167556656</v>
      </c>
    </row>
    <row r="45" spans="1:14" x14ac:dyDescent="0.25">
      <c r="A45" s="7">
        <v>70</v>
      </c>
      <c r="B45" s="7" t="s">
        <v>100</v>
      </c>
      <c r="C45" s="8">
        <v>1384101.18181818</v>
      </c>
      <c r="D45" s="8">
        <v>2988789.6410256401</v>
      </c>
      <c r="E45" s="8">
        <f t="shared" si="0"/>
        <v>-0.53690244277505972</v>
      </c>
      <c r="F45" s="8">
        <f t="shared" si="1"/>
        <v>0.53690244277505972</v>
      </c>
      <c r="G45" s="7">
        <f t="shared" si="2"/>
        <v>32</v>
      </c>
      <c r="H45" s="8">
        <v>2138111.4216867499</v>
      </c>
      <c r="I45" s="8">
        <f t="shared" si="3"/>
        <v>0.56375325298990231</v>
      </c>
      <c r="J45" s="7">
        <f t="shared" si="4"/>
        <v>8</v>
      </c>
      <c r="K45" s="8">
        <f t="shared" si="5"/>
        <v>0.30268049865266478</v>
      </c>
      <c r="L45" s="7">
        <f t="shared" si="6"/>
        <v>33</v>
      </c>
      <c r="M45" s="18">
        <f t="shared" si="7"/>
        <v>-1</v>
      </c>
      <c r="N45" s="18">
        <f t="shared" si="8"/>
        <v>-0.30268049865266478</v>
      </c>
    </row>
    <row r="46" spans="1:14" x14ac:dyDescent="0.25">
      <c r="A46" s="7">
        <v>73</v>
      </c>
      <c r="B46" s="7" t="s">
        <v>101</v>
      </c>
      <c r="C46" s="8">
        <v>1890053.68613139</v>
      </c>
      <c r="D46" s="8">
        <v>1907940.81081081</v>
      </c>
      <c r="E46" s="8">
        <f t="shared" si="0"/>
        <v>-9.3750941214043697E-3</v>
      </c>
      <c r="F46" s="8">
        <f t="shared" si="1"/>
        <v>9.3750941214043697E-3</v>
      </c>
      <c r="G46" s="7">
        <f t="shared" si="2"/>
        <v>2</v>
      </c>
      <c r="H46" s="8">
        <v>1899342.4385964901</v>
      </c>
      <c r="I46" s="8">
        <f t="shared" si="3"/>
        <v>0.63462345953869714</v>
      </c>
      <c r="J46" s="7">
        <f t="shared" si="4"/>
        <v>16</v>
      </c>
      <c r="K46" s="8">
        <f t="shared" si="5"/>
        <v>5.9496546648265432E-3</v>
      </c>
      <c r="L46" s="7">
        <f t="shared" si="6"/>
        <v>2</v>
      </c>
      <c r="M46" s="18">
        <f t="shared" si="7"/>
        <v>-1</v>
      </c>
      <c r="N46" s="18">
        <f t="shared" si="8"/>
        <v>-5.9496546648265432E-3</v>
      </c>
    </row>
    <row r="47" spans="1:14" x14ac:dyDescent="0.25">
      <c r="A47" s="7">
        <v>76</v>
      </c>
      <c r="B47" s="7" t="s">
        <v>102</v>
      </c>
      <c r="C47" s="8">
        <v>1635603.16470588</v>
      </c>
      <c r="D47" s="8">
        <v>1647212.0116731499</v>
      </c>
      <c r="E47" s="8">
        <f t="shared" si="0"/>
        <v>-7.0475730416015197E-3</v>
      </c>
      <c r="F47" s="8">
        <f t="shared" si="1"/>
        <v>7.0475730416015197E-3</v>
      </c>
      <c r="G47" s="7">
        <f t="shared" si="2"/>
        <v>1</v>
      </c>
      <c r="H47" s="8">
        <v>1641430.26171875</v>
      </c>
      <c r="I47" s="8">
        <f t="shared" si="3"/>
        <v>0.73433961670026948</v>
      </c>
      <c r="J47" s="7">
        <f t="shared" si="4"/>
        <v>26</v>
      </c>
      <c r="K47" s="8">
        <f t="shared" si="5"/>
        <v>5.1753120860368127E-3</v>
      </c>
      <c r="L47" s="7">
        <f t="shared" si="6"/>
        <v>1</v>
      </c>
      <c r="M47" s="18">
        <f t="shared" si="7"/>
        <v>-1</v>
      </c>
      <c r="N47" s="18">
        <f t="shared" si="8"/>
        <v>-5.1753120860368127E-3</v>
      </c>
    </row>
    <row r="48" spans="1:14" x14ac:dyDescent="0.25">
      <c r="A48" s="7">
        <v>81</v>
      </c>
      <c r="B48" s="7" t="s">
        <v>103</v>
      </c>
      <c r="C48" s="8">
        <v>1729693.625</v>
      </c>
      <c r="D48" s="8">
        <v>1356926.84615385</v>
      </c>
      <c r="E48" s="8">
        <f t="shared" si="0"/>
        <v>0.27471398322079132</v>
      </c>
      <c r="F48" s="8">
        <f t="shared" si="1"/>
        <v>0.27471398322079132</v>
      </c>
      <c r="G48" s="7">
        <f t="shared" si="2"/>
        <v>29</v>
      </c>
      <c r="H48" s="8">
        <v>1562591.27586207</v>
      </c>
      <c r="I48" s="8">
        <f t="shared" si="3"/>
        <v>0.77138999036442069</v>
      </c>
      <c r="J48" s="7">
        <f t="shared" si="4"/>
        <v>30</v>
      </c>
      <c r="K48" s="8">
        <f t="shared" si="5"/>
        <v>0.21191161686965784</v>
      </c>
      <c r="L48" s="7">
        <f t="shared" si="6"/>
        <v>29</v>
      </c>
      <c r="M48" s="18">
        <f t="shared" si="7"/>
        <v>1</v>
      </c>
      <c r="N48" s="18">
        <f t="shared" si="8"/>
        <v>0.21191161686965784</v>
      </c>
    </row>
    <row r="49" spans="1:25" x14ac:dyDescent="0.25">
      <c r="A49" s="7">
        <v>85</v>
      </c>
      <c r="B49" s="7" t="s">
        <v>104</v>
      </c>
      <c r="C49" s="8">
        <v>2234736.1818181798</v>
      </c>
      <c r="D49" s="8">
        <v>3465800</v>
      </c>
      <c r="E49" s="8">
        <f t="shared" si="0"/>
        <v>-0.35520336377800804</v>
      </c>
      <c r="F49" s="8">
        <f t="shared" si="1"/>
        <v>0.35520336377800804</v>
      </c>
      <c r="G49" s="7">
        <f t="shared" si="2"/>
        <v>31</v>
      </c>
      <c r="H49" s="8">
        <v>2889557.3617021302</v>
      </c>
      <c r="I49" s="8">
        <f t="shared" si="3"/>
        <v>0.41714599101113992</v>
      </c>
      <c r="J49" s="7">
        <f t="shared" si="4"/>
        <v>2</v>
      </c>
      <c r="K49" s="8">
        <f t="shared" si="5"/>
        <v>0.14817165919366759</v>
      </c>
      <c r="L49" s="7">
        <f t="shared" si="6"/>
        <v>26</v>
      </c>
      <c r="M49" s="18">
        <f t="shared" si="7"/>
        <v>-1</v>
      </c>
      <c r="N49" s="18">
        <f t="shared" si="8"/>
        <v>-0.14817165919366759</v>
      </c>
    </row>
    <row r="50" spans="1:25" x14ac:dyDescent="0.25">
      <c r="A50" s="7">
        <v>86</v>
      </c>
      <c r="B50" s="7" t="s">
        <v>105</v>
      </c>
      <c r="C50" s="8">
        <v>1670318.625</v>
      </c>
      <c r="D50" s="8">
        <v>4939175.79310345</v>
      </c>
      <c r="E50" s="8">
        <f t="shared" si="0"/>
        <v>-0.66182239811503396</v>
      </c>
      <c r="F50" s="8">
        <f t="shared" si="1"/>
        <v>0.66182239811503396</v>
      </c>
      <c r="G50" s="7">
        <f t="shared" si="2"/>
        <v>33</v>
      </c>
      <c r="H50" s="8">
        <v>3224365.4754098398</v>
      </c>
      <c r="I50" s="8">
        <f t="shared" si="3"/>
        <v>0.3738308446803969</v>
      </c>
      <c r="J50" s="7">
        <f t="shared" si="4"/>
        <v>1</v>
      </c>
      <c r="K50" s="8">
        <f t="shared" si="5"/>
        <v>0.24740962611574907</v>
      </c>
      <c r="L50" s="7">
        <f t="shared" si="6"/>
        <v>32</v>
      </c>
      <c r="M50" s="18">
        <f t="shared" si="7"/>
        <v>-1</v>
      </c>
      <c r="N50" s="18">
        <f t="shared" si="8"/>
        <v>-0.24740962611574907</v>
      </c>
    </row>
    <row r="51" spans="1:25" x14ac:dyDescent="0.25">
      <c r="A51" s="7">
        <v>88</v>
      </c>
      <c r="B51" s="7" t="s">
        <v>106</v>
      </c>
      <c r="C51" s="8">
        <v>1538830.18867925</v>
      </c>
      <c r="D51" s="8">
        <v>1633814.1904761901</v>
      </c>
      <c r="E51" s="8">
        <f t="shared" si="0"/>
        <v>-5.8136355009412763E-2</v>
      </c>
      <c r="F51" s="8">
        <f t="shared" si="1"/>
        <v>5.8136355009412763E-2</v>
      </c>
      <c r="G51" s="7">
        <f t="shared" si="2"/>
        <v>7</v>
      </c>
      <c r="H51" s="8">
        <v>1565785.10810811</v>
      </c>
      <c r="I51" s="8">
        <f t="shared" si="3"/>
        <v>0.76981653675783013</v>
      </c>
      <c r="J51" s="7">
        <f t="shared" si="4"/>
        <v>28</v>
      </c>
      <c r="K51" s="8">
        <f t="shared" si="5"/>
        <v>4.4754327473069865E-2</v>
      </c>
      <c r="L51" s="7">
        <f t="shared" si="6"/>
        <v>8</v>
      </c>
      <c r="M51" s="18">
        <f t="shared" si="7"/>
        <v>-1</v>
      </c>
      <c r="N51" s="18">
        <f t="shared" si="8"/>
        <v>-4.4754327473069865E-2</v>
      </c>
    </row>
    <row r="52" spans="1:25" x14ac:dyDescent="0.25">
      <c r="A52" s="7">
        <v>91</v>
      </c>
      <c r="B52" s="7" t="s">
        <v>107</v>
      </c>
      <c r="C52" s="8">
        <v>1498746.4651162799</v>
      </c>
      <c r="D52" s="8">
        <v>1813928.1025640999</v>
      </c>
      <c r="E52" s="8">
        <f t="shared" si="0"/>
        <v>-0.17375641129452221</v>
      </c>
      <c r="F52" s="8">
        <f t="shared" si="1"/>
        <v>0.17375641129452221</v>
      </c>
      <c r="G52" s="7">
        <f t="shared" si="2"/>
        <v>20</v>
      </c>
      <c r="H52" s="8">
        <v>1648649.9268292701</v>
      </c>
      <c r="I52" s="8">
        <f t="shared" si="3"/>
        <v>0.73112384237262917</v>
      </c>
      <c r="J52" s="7">
        <f t="shared" si="4"/>
        <v>24</v>
      </c>
      <c r="K52" s="8">
        <f t="shared" si="5"/>
        <v>0.12703745506252997</v>
      </c>
      <c r="L52" s="7">
        <f t="shared" si="6"/>
        <v>22</v>
      </c>
      <c r="M52" s="18">
        <f t="shared" si="7"/>
        <v>-1</v>
      </c>
      <c r="N52" s="18">
        <f t="shared" si="8"/>
        <v>-0.12703745506252997</v>
      </c>
    </row>
    <row r="53" spans="1:25" x14ac:dyDescent="0.25">
      <c r="A53" s="7">
        <v>94</v>
      </c>
      <c r="B53" s="7" t="s">
        <v>108</v>
      </c>
      <c r="C53" s="8">
        <v>998421.05263157899</v>
      </c>
      <c r="D53" s="8">
        <v>1324518.1212121199</v>
      </c>
      <c r="E53" s="8">
        <f t="shared" si="0"/>
        <v>-0.24620053388330873</v>
      </c>
      <c r="F53" s="8">
        <f t="shared" si="1"/>
        <v>0.24620053388330873</v>
      </c>
      <c r="G53" s="7">
        <f t="shared" si="2"/>
        <v>28</v>
      </c>
      <c r="H53" s="8">
        <v>1205367.2692307699</v>
      </c>
      <c r="I53" s="8">
        <f t="shared" si="3"/>
        <v>1</v>
      </c>
      <c r="J53" s="7">
        <f t="shared" si="4"/>
        <v>33</v>
      </c>
      <c r="K53" s="8">
        <f t="shared" si="5"/>
        <v>0.24620053388330873</v>
      </c>
      <c r="L53" s="7">
        <f t="shared" si="6"/>
        <v>31</v>
      </c>
      <c r="M53" s="18">
        <f t="shared" si="7"/>
        <v>-1</v>
      </c>
      <c r="N53" s="18">
        <f t="shared" si="8"/>
        <v>-0.24620053388330873</v>
      </c>
    </row>
    <row r="54" spans="1:25" x14ac:dyDescent="0.25">
      <c r="A54" s="7">
        <v>95</v>
      </c>
      <c r="B54" s="7" t="s">
        <v>109</v>
      </c>
      <c r="C54" s="8">
        <v>1630650</v>
      </c>
      <c r="D54" s="8">
        <v>2004642.8571428601</v>
      </c>
      <c r="E54" s="8">
        <f t="shared" si="0"/>
        <v>-0.18656333511491299</v>
      </c>
      <c r="F54" s="8">
        <f t="shared" si="1"/>
        <v>0.18656333511491299</v>
      </c>
      <c r="G54" s="7">
        <f t="shared" si="2"/>
        <v>22</v>
      </c>
      <c r="H54" s="8">
        <v>1848812.5</v>
      </c>
      <c r="I54" s="8">
        <f>MIN($H$24:$H$56)/H54</f>
        <v>0.65196836846936612</v>
      </c>
      <c r="J54" s="7">
        <f t="shared" si="4"/>
        <v>18</v>
      </c>
      <c r="K54" s="8">
        <f t="shared" si="5"/>
        <v>0.12163339321107343</v>
      </c>
      <c r="L54" s="7">
        <f t="shared" si="6"/>
        <v>21</v>
      </c>
      <c r="M54" s="18">
        <f t="shared" si="7"/>
        <v>-1</v>
      </c>
      <c r="N54" s="18">
        <f t="shared" si="8"/>
        <v>-0.12163339321107343</v>
      </c>
    </row>
    <row r="55" spans="1:25" x14ac:dyDescent="0.25">
      <c r="A55" s="7">
        <v>97</v>
      </c>
      <c r="B55" s="7" t="s">
        <v>110</v>
      </c>
      <c r="C55" s="8">
        <v>1326669.9333333301</v>
      </c>
      <c r="D55" s="8">
        <v>1349661.93103448</v>
      </c>
      <c r="E55" s="8">
        <f t="shared" si="0"/>
        <v>-1.7035375431777307E-2</v>
      </c>
      <c r="F55" s="8">
        <f t="shared" si="1"/>
        <v>1.7035375431777307E-2</v>
      </c>
      <c r="G55" s="7">
        <f t="shared" si="2"/>
        <v>3</v>
      </c>
      <c r="H55" s="8">
        <v>1337971.0847457601</v>
      </c>
      <c r="I55" s="8">
        <f t="shared" si="3"/>
        <v>0.90089186752478478</v>
      </c>
      <c r="J55" s="7">
        <f>RANK(I55,$I$24:$I$56,1)</f>
        <v>32</v>
      </c>
      <c r="K55" s="8">
        <f t="shared" si="5"/>
        <v>1.5347031186719694E-2</v>
      </c>
      <c r="L55" s="7">
        <f t="shared" si="6"/>
        <v>3</v>
      </c>
      <c r="M55" s="18">
        <f t="shared" si="7"/>
        <v>-1</v>
      </c>
      <c r="N55" s="18">
        <f t="shared" si="8"/>
        <v>-1.5347031186719694E-2</v>
      </c>
    </row>
    <row r="56" spans="1:25" x14ac:dyDescent="0.25">
      <c r="A56" s="7">
        <v>99</v>
      </c>
      <c r="B56" s="7" t="s">
        <v>111</v>
      </c>
      <c r="C56" s="8">
        <v>1728217.39130435</v>
      </c>
      <c r="D56" s="8">
        <v>1959381.125</v>
      </c>
      <c r="E56" s="8">
        <f t="shared" si="0"/>
        <v>-0.11797793229004899</v>
      </c>
      <c r="F56" s="8">
        <f t="shared" si="1"/>
        <v>0.11797793229004899</v>
      </c>
      <c r="G56" s="7">
        <f t="shared" si="2"/>
        <v>13</v>
      </c>
      <c r="H56" s="8">
        <v>1823053.7948717901</v>
      </c>
      <c r="I56" s="8">
        <f t="shared" si="3"/>
        <v>0.66118030780081272</v>
      </c>
      <c r="J56" s="7">
        <f t="shared" si="4"/>
        <v>21</v>
      </c>
      <c r="K56" s="8">
        <f t="shared" si="5"/>
        <v>7.8004685585238029E-2</v>
      </c>
      <c r="L56" s="7">
        <f t="shared" si="6"/>
        <v>15</v>
      </c>
      <c r="M56" s="18">
        <f t="shared" si="7"/>
        <v>-1</v>
      </c>
      <c r="N56" s="18">
        <f t="shared" si="8"/>
        <v>-7.8004685585238029E-2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1761440.7432350335</v>
      </c>
      <c r="D58" s="19">
        <f>AVERAGE(D24:D56)</f>
        <v>2131371.4832207551</v>
      </c>
      <c r="E58" s="19">
        <f>AVERAGE(E24:E56)</f>
        <v>-0.13511754648061405</v>
      </c>
      <c r="F58" s="19">
        <f>AVERAGE(F24:F56)</f>
        <v>0.17227799049489584</v>
      </c>
      <c r="G58" s="15" t="s">
        <v>114</v>
      </c>
      <c r="H58" s="19">
        <f>AVERAGE(H24:H56)</f>
        <v>1941423.2260789266</v>
      </c>
      <c r="I58" s="19">
        <f>AVERAGE(I24:I56)</f>
        <v>0.64858948019509899</v>
      </c>
      <c r="J58" s="15" t="s">
        <v>114</v>
      </c>
      <c r="K58" s="19">
        <f>AVERAGE(K24:K56)</f>
        <v>0.1056612203260212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357631.93285021494</v>
      </c>
      <c r="D59" s="19">
        <f t="shared" ref="D59:K59" si="9">_xlfn.STDEV.S(D24:D56)</f>
        <v>693496.90682654409</v>
      </c>
      <c r="E59" s="19">
        <f t="shared" si="9"/>
        <v>0.17852691971950899</v>
      </c>
      <c r="F59" s="19">
        <f t="shared" si="9"/>
        <v>0.14174603729894675</v>
      </c>
      <c r="G59" s="15" t="s">
        <v>114</v>
      </c>
      <c r="H59" s="19">
        <f t="shared" si="9"/>
        <v>435247.97762293281</v>
      </c>
      <c r="I59" s="19">
        <f t="shared" si="9"/>
        <v>0.13347696806811185</v>
      </c>
      <c r="J59" s="15" t="s">
        <v>114</v>
      </c>
      <c r="K59" s="19">
        <f t="shared" si="9"/>
        <v>7.5311490321425575E-2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127900599394.18066</v>
      </c>
      <c r="D60" s="19">
        <f t="shared" ref="D60:K60" si="10">_xlfn.VAR.S(D24:D56)</f>
        <v>480937959777.98438</v>
      </c>
      <c r="E60" s="19">
        <f t="shared" si="10"/>
        <v>3.187186106453601E-2</v>
      </c>
      <c r="F60" s="19">
        <f t="shared" si="10"/>
        <v>2.0091939089954401E-2</v>
      </c>
      <c r="G60" s="15" t="s">
        <v>114</v>
      </c>
      <c r="H60" s="19">
        <f t="shared" si="10"/>
        <v>189440802024.85303</v>
      </c>
      <c r="I60" s="19">
        <f t="shared" si="10"/>
        <v>1.7816101004655749E-2</v>
      </c>
      <c r="J60" s="15" t="s">
        <v>114</v>
      </c>
      <c r="K60" s="19">
        <f t="shared" si="10"/>
        <v>5.6718205744341783E-3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2720248.6976744202</v>
      </c>
      <c r="D61" s="19">
        <f t="shared" ref="D61:K61" si="11">MAX(D24:D56)</f>
        <v>4939175.79310345</v>
      </c>
      <c r="E61" s="19">
        <f t="shared" si="11"/>
        <v>0.27471398322079132</v>
      </c>
      <c r="F61" s="19">
        <f t="shared" si="11"/>
        <v>0.66182239811503396</v>
      </c>
      <c r="G61" s="15" t="s">
        <v>114</v>
      </c>
      <c r="H61" s="19">
        <f t="shared" si="11"/>
        <v>3224365.4754098398</v>
      </c>
      <c r="I61" s="19">
        <f t="shared" si="11"/>
        <v>1</v>
      </c>
      <c r="J61" s="15" t="s">
        <v>114</v>
      </c>
      <c r="K61" s="19">
        <f t="shared" si="11"/>
        <v>0.30268049865266478</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998421.05263157899</v>
      </c>
      <c r="D62" s="19">
        <f>MIN(D24:D56)</f>
        <v>1324518.1212121199</v>
      </c>
      <c r="E62" s="19">
        <f>MIN(E24:E56)</f>
        <v>-0.66182239811503396</v>
      </c>
      <c r="F62" s="19">
        <f>MIN(F24:F56)</f>
        <v>7.0475730416015197E-3</v>
      </c>
      <c r="G62" s="15" t="s">
        <v>114</v>
      </c>
      <c r="H62" s="19">
        <f>MIN(H24:H56)</f>
        <v>1205367.2692307699</v>
      </c>
      <c r="I62" s="19">
        <f>MIN(I24:I56)</f>
        <v>0.3738308446803969</v>
      </c>
      <c r="J62" s="15" t="s">
        <v>114</v>
      </c>
      <c r="K62" s="19">
        <f>MIN(K24:K56)</f>
        <v>5.1753120860368127E-3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B22CA-86B9-4111-B515-495F559C9D1E}">
  <dimension ref="A14:Y64"/>
  <sheetViews>
    <sheetView zoomScale="80" zoomScaleNormal="80" workbookViewId="0"/>
  </sheetViews>
  <sheetFormatPr baseColWidth="10" defaultColWidth="12.140625" defaultRowHeight="15" x14ac:dyDescent="0.25"/>
  <cols>
    <col min="1" max="1" width="19"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11</v>
      </c>
      <c r="I15" s="28"/>
      <c r="J15" s="28"/>
      <c r="K15" s="28"/>
      <c r="L15" s="28"/>
    </row>
    <row r="16" spans="1:12" s="4" customFormat="1" ht="44.1" customHeight="1" x14ac:dyDescent="0.25">
      <c r="A16" s="2" t="s">
        <v>5</v>
      </c>
      <c r="B16" s="23" t="s">
        <v>13</v>
      </c>
      <c r="C16" s="23"/>
      <c r="D16" s="23"/>
      <c r="E16" s="23"/>
      <c r="F16" s="23"/>
      <c r="G16" s="23"/>
      <c r="H16" s="23"/>
      <c r="I16" s="23"/>
      <c r="J16" s="23"/>
      <c r="K16" s="23"/>
      <c r="L16" s="23"/>
    </row>
    <row r="17" spans="1:14" s="4" customFormat="1" ht="44.1" customHeight="1" x14ac:dyDescent="0.25">
      <c r="A17" s="2" t="s">
        <v>56</v>
      </c>
      <c r="B17" s="23" t="s">
        <v>57</v>
      </c>
      <c r="C17" s="23"/>
      <c r="D17" s="23"/>
      <c r="E17" s="23"/>
      <c r="F17" s="23"/>
      <c r="G17" s="23"/>
      <c r="H17" s="23"/>
      <c r="I17" s="23"/>
      <c r="J17" s="23"/>
      <c r="K17" s="23"/>
      <c r="L17" s="23"/>
    </row>
    <row r="18" spans="1:14" s="4" customFormat="1" ht="44.1" customHeight="1" x14ac:dyDescent="0.25">
      <c r="A18" s="2" t="s">
        <v>58</v>
      </c>
      <c r="B18" s="23" t="s">
        <v>59</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179</v>
      </c>
      <c r="C20" s="23"/>
      <c r="D20" s="23"/>
      <c r="E20" s="23"/>
      <c r="F20" s="23"/>
      <c r="G20" s="23"/>
      <c r="H20" s="23"/>
      <c r="I20" s="23"/>
      <c r="J20" s="23"/>
      <c r="K20" s="23"/>
      <c r="L20" s="23"/>
    </row>
    <row r="21" spans="1:14" s="4" customFormat="1" ht="43.7" customHeight="1" x14ac:dyDescent="0.25">
      <c r="A21" s="16" t="s">
        <v>62</v>
      </c>
      <c r="B21" s="30" t="s">
        <v>63</v>
      </c>
      <c r="C21" s="30"/>
      <c r="D21" s="30"/>
      <c r="E21" s="17" t="s">
        <v>64</v>
      </c>
      <c r="F21" s="31" t="s">
        <v>180</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0.105272729219706</v>
      </c>
      <c r="D24" s="8">
        <v>0.12326623078850101</v>
      </c>
      <c r="E24" s="8">
        <f>(C24-D24)/D24</f>
        <v>-0.14597267600132985</v>
      </c>
      <c r="F24" s="8">
        <f>ABS(E24)</f>
        <v>0.14597267600132985</v>
      </c>
      <c r="G24" s="7">
        <f>RANK(F24,$F$24:$F$56,1)</f>
        <v>21</v>
      </c>
      <c r="H24" s="8">
        <v>0.11397466818469899</v>
      </c>
      <c r="I24" s="8">
        <f>MIN($H$24:$H$56)/H24</f>
        <v>6.1477544213551373E-2</v>
      </c>
      <c r="J24" s="7">
        <f>RANK(I24,$I$24:$I$56,1)</f>
        <v>5</v>
      </c>
      <c r="K24" s="8">
        <f>I24*F24</f>
        <v>8.9740416428421652E-3</v>
      </c>
      <c r="L24" s="7">
        <f>RANK(K24,$K$24:$K$56,1)</f>
        <v>13</v>
      </c>
      <c r="M24" s="18">
        <f>IF(E24&gt;0,1,-1)</f>
        <v>-1</v>
      </c>
      <c r="N24" s="18">
        <f>K24*M24</f>
        <v>-8.9740416428421652E-3</v>
      </c>
    </row>
    <row r="25" spans="1:14" x14ac:dyDescent="0.25">
      <c r="A25" s="7">
        <v>8</v>
      </c>
      <c r="B25" s="7" t="s">
        <v>80</v>
      </c>
      <c r="C25" s="8">
        <v>0.115514651769419</v>
      </c>
      <c r="D25" s="8">
        <v>0.121163492821922</v>
      </c>
      <c r="E25" s="8">
        <f t="shared" ref="E25:E56" si="0">(C25-D25)/D25</f>
        <v>-4.6621642550411554E-2</v>
      </c>
      <c r="F25" s="8">
        <f t="shared" ref="F25:F56" si="1">ABS(E25)</f>
        <v>4.6621642550411554E-2</v>
      </c>
      <c r="G25" s="7">
        <f t="shared" ref="G25:G56" si="2">RANK(F25,$F$24:$F$56,1)</f>
        <v>7</v>
      </c>
      <c r="H25" s="8">
        <v>0.11826969893369001</v>
      </c>
      <c r="I25" s="8">
        <f t="shared" ref="I25:I56" si="3">MIN($H$24:$H$56)/H25</f>
        <v>5.9244952559473513E-2</v>
      </c>
      <c r="J25" s="7">
        <f t="shared" ref="J25:J56" si="4">RANK(I25,$I$24:$I$56,1)</f>
        <v>3</v>
      </c>
      <c r="K25" s="8">
        <f t="shared" ref="K25:K56" si="5">I25*F25</f>
        <v>2.7620970011438643E-3</v>
      </c>
      <c r="L25" s="7">
        <f t="shared" ref="L25:L56" si="6">RANK(K25,$K$24:$K$56,1)</f>
        <v>6</v>
      </c>
      <c r="M25" s="18">
        <f t="shared" ref="M25:M56" si="7">IF(E25&gt;0,1,-1)</f>
        <v>-1</v>
      </c>
      <c r="N25" s="18">
        <f t="shared" ref="N25:N56" si="8">K25*M25</f>
        <v>-2.7620970011438643E-3</v>
      </c>
    </row>
    <row r="26" spans="1:14" x14ac:dyDescent="0.25">
      <c r="A26" s="7">
        <v>11</v>
      </c>
      <c r="B26" s="7" t="s">
        <v>81</v>
      </c>
      <c r="C26" s="8">
        <v>0.25423811647846301</v>
      </c>
      <c r="D26" s="8">
        <v>0.25800808771407002</v>
      </c>
      <c r="E26" s="8">
        <f t="shared" si="0"/>
        <v>-1.461183356308186E-2</v>
      </c>
      <c r="F26" s="8">
        <f t="shared" si="1"/>
        <v>1.461183356308186E-2</v>
      </c>
      <c r="G26" s="7">
        <f t="shared" si="2"/>
        <v>5</v>
      </c>
      <c r="H26" s="8">
        <v>0.25604344492870401</v>
      </c>
      <c r="I26" s="8">
        <f t="shared" si="3"/>
        <v>2.7365991363304636E-2</v>
      </c>
      <c r="J26" s="7">
        <f t="shared" si="4"/>
        <v>1</v>
      </c>
      <c r="K26" s="8">
        <f t="shared" si="5"/>
        <v>3.9986731108934296E-4</v>
      </c>
      <c r="L26" s="7">
        <f t="shared" si="6"/>
        <v>2</v>
      </c>
      <c r="M26" s="18">
        <f t="shared" si="7"/>
        <v>-1</v>
      </c>
      <c r="N26" s="18">
        <f t="shared" si="8"/>
        <v>-3.9986731108934296E-4</v>
      </c>
    </row>
    <row r="27" spans="1:14" x14ac:dyDescent="0.25">
      <c r="A27" s="7">
        <v>13</v>
      </c>
      <c r="B27" s="7" t="s">
        <v>82</v>
      </c>
      <c r="C27" s="8">
        <v>8.7620869188292594E-2</v>
      </c>
      <c r="D27" s="8">
        <v>8.1147063933085906E-2</v>
      </c>
      <c r="E27" s="8">
        <f t="shared" si="0"/>
        <v>7.977867517850068E-2</v>
      </c>
      <c r="F27" s="8">
        <f t="shared" si="1"/>
        <v>7.977867517850068E-2</v>
      </c>
      <c r="G27" s="7">
        <f t="shared" si="2"/>
        <v>11</v>
      </c>
      <c r="H27" s="8">
        <v>8.4411569307083795E-2</v>
      </c>
      <c r="I27" s="8">
        <f t="shared" si="3"/>
        <v>8.3008558661658058E-2</v>
      </c>
      <c r="J27" s="7">
        <f t="shared" si="4"/>
        <v>13</v>
      </c>
      <c r="K27" s="8">
        <f t="shared" si="5"/>
        <v>6.6223128385039373E-3</v>
      </c>
      <c r="L27" s="7">
        <f t="shared" si="6"/>
        <v>11</v>
      </c>
      <c r="M27" s="18">
        <f t="shared" si="7"/>
        <v>1</v>
      </c>
      <c r="N27" s="18">
        <f t="shared" si="8"/>
        <v>6.6223128385039373E-3</v>
      </c>
    </row>
    <row r="28" spans="1:14" x14ac:dyDescent="0.25">
      <c r="A28" s="7">
        <v>15</v>
      </c>
      <c r="B28" s="7" t="s">
        <v>83</v>
      </c>
      <c r="C28" s="8">
        <v>7.6975654993073198E-2</v>
      </c>
      <c r="D28" s="8">
        <v>6.4317445046480001E-2</v>
      </c>
      <c r="E28" s="8">
        <f t="shared" si="0"/>
        <v>0.19680834550323859</v>
      </c>
      <c r="F28" s="8">
        <f t="shared" si="1"/>
        <v>0.19680834550323859</v>
      </c>
      <c r="G28" s="7">
        <f t="shared" si="2"/>
        <v>25</v>
      </c>
      <c r="H28" s="8">
        <v>7.0740207666393495E-2</v>
      </c>
      <c r="I28" s="8">
        <f t="shared" si="3"/>
        <v>9.9050920737944553E-2</v>
      </c>
      <c r="J28" s="7">
        <f t="shared" si="4"/>
        <v>17</v>
      </c>
      <c r="K28" s="8">
        <f t="shared" si="5"/>
        <v>1.9494047831007291E-2</v>
      </c>
      <c r="L28" s="7">
        <f t="shared" si="6"/>
        <v>22</v>
      </c>
      <c r="M28" s="18">
        <f t="shared" si="7"/>
        <v>1</v>
      </c>
      <c r="N28" s="18">
        <f t="shared" si="8"/>
        <v>1.9494047831007291E-2</v>
      </c>
    </row>
    <row r="29" spans="1:14" x14ac:dyDescent="0.25">
      <c r="A29" s="7">
        <v>17</v>
      </c>
      <c r="B29" s="7" t="s">
        <v>84</v>
      </c>
      <c r="C29" s="8">
        <v>8.5869535428854393E-2</v>
      </c>
      <c r="D29" s="8">
        <v>9.3653422895180499E-2</v>
      </c>
      <c r="E29" s="8">
        <f t="shared" si="0"/>
        <v>-8.3113753087679973E-2</v>
      </c>
      <c r="F29" s="8">
        <f t="shared" si="1"/>
        <v>8.3113753087679973E-2</v>
      </c>
      <c r="G29" s="7">
        <f t="shared" si="2"/>
        <v>12</v>
      </c>
      <c r="H29" s="8">
        <v>8.9629348290667099E-2</v>
      </c>
      <c r="I29" s="8">
        <f t="shared" si="3"/>
        <v>7.8176209424466944E-2</v>
      </c>
      <c r="J29" s="7">
        <f t="shared" si="4"/>
        <v>12</v>
      </c>
      <c r="K29" s="8">
        <f t="shared" si="5"/>
        <v>6.4975181674359053E-3</v>
      </c>
      <c r="L29" s="7">
        <f t="shared" si="6"/>
        <v>10</v>
      </c>
      <c r="M29" s="18">
        <f t="shared" si="7"/>
        <v>-1</v>
      </c>
      <c r="N29" s="18">
        <f t="shared" si="8"/>
        <v>-6.4975181674359053E-3</v>
      </c>
    </row>
    <row r="30" spans="1:14" x14ac:dyDescent="0.25">
      <c r="A30" s="7">
        <v>18</v>
      </c>
      <c r="B30" s="7" t="s">
        <v>85</v>
      </c>
      <c r="C30" s="8">
        <v>2.9473053878708199E-2</v>
      </c>
      <c r="D30" s="8">
        <v>4.1123138482161703E-2</v>
      </c>
      <c r="E30" s="8">
        <f t="shared" si="0"/>
        <v>-0.28329755542629731</v>
      </c>
      <c r="F30" s="8">
        <f t="shared" si="1"/>
        <v>0.28329755542629731</v>
      </c>
      <c r="G30" s="7">
        <f t="shared" si="2"/>
        <v>31</v>
      </c>
      <c r="H30" s="8">
        <v>3.53225930684955E-2</v>
      </c>
      <c r="I30" s="8">
        <f t="shared" si="3"/>
        <v>0.19836829897970243</v>
      </c>
      <c r="J30" s="7">
        <f t="shared" si="4"/>
        <v>28</v>
      </c>
      <c r="K30" s="8">
        <f t="shared" si="5"/>
        <v>5.6197254175022568E-2</v>
      </c>
      <c r="L30" s="7">
        <f t="shared" si="6"/>
        <v>29</v>
      </c>
      <c r="M30" s="18">
        <f t="shared" si="7"/>
        <v>-1</v>
      </c>
      <c r="N30" s="18">
        <f t="shared" si="8"/>
        <v>-5.6197254175022568E-2</v>
      </c>
    </row>
    <row r="31" spans="1:14" x14ac:dyDescent="0.25">
      <c r="A31" s="7">
        <v>19</v>
      </c>
      <c r="B31" s="7" t="s">
        <v>86</v>
      </c>
      <c r="C31" s="8">
        <v>3.8632090239376603E-2</v>
      </c>
      <c r="D31" s="8">
        <v>4.8569727660254899E-2</v>
      </c>
      <c r="E31" s="8">
        <f t="shared" si="0"/>
        <v>-0.20460558252234892</v>
      </c>
      <c r="F31" s="8">
        <f t="shared" si="1"/>
        <v>0.20460558252234892</v>
      </c>
      <c r="G31" s="7">
        <f t="shared" si="2"/>
        <v>26</v>
      </c>
      <c r="H31" s="8">
        <v>4.3536431735406597E-2</v>
      </c>
      <c r="I31" s="8">
        <f t="shared" si="3"/>
        <v>0.16094297174224401</v>
      </c>
      <c r="J31" s="7">
        <f t="shared" si="4"/>
        <v>22</v>
      </c>
      <c r="K31" s="8">
        <f t="shared" si="5"/>
        <v>3.2929830486199775E-2</v>
      </c>
      <c r="L31" s="7">
        <f t="shared" si="6"/>
        <v>27</v>
      </c>
      <c r="M31" s="18">
        <f t="shared" si="7"/>
        <v>-1</v>
      </c>
      <c r="N31" s="18">
        <f t="shared" si="8"/>
        <v>-3.2929830486199775E-2</v>
      </c>
    </row>
    <row r="32" spans="1:14" x14ac:dyDescent="0.25">
      <c r="A32" s="7">
        <v>20</v>
      </c>
      <c r="B32" s="7" t="s">
        <v>87</v>
      </c>
      <c r="C32" s="8">
        <v>3.2489327161401203E-2</v>
      </c>
      <c r="D32" s="8">
        <v>3.0310454905932899E-2</v>
      </c>
      <c r="E32" s="8">
        <f t="shared" si="0"/>
        <v>7.1885171708254939E-2</v>
      </c>
      <c r="F32" s="8">
        <f t="shared" si="1"/>
        <v>7.1885171708254939E-2</v>
      </c>
      <c r="G32" s="7">
        <f t="shared" si="2"/>
        <v>10</v>
      </c>
      <c r="H32" s="8">
        <v>3.1414049417839603E-2</v>
      </c>
      <c r="I32" s="8">
        <f t="shared" si="3"/>
        <v>0.22304933086947296</v>
      </c>
      <c r="J32" s="7">
        <f t="shared" si="4"/>
        <v>29</v>
      </c>
      <c r="K32" s="8">
        <f t="shared" si="5"/>
        <v>1.6033939448963433E-2</v>
      </c>
      <c r="L32" s="7">
        <f t="shared" si="6"/>
        <v>19</v>
      </c>
      <c r="M32" s="18">
        <f t="shared" si="7"/>
        <v>1</v>
      </c>
      <c r="N32" s="18">
        <f t="shared" si="8"/>
        <v>1.6033939448963433E-2</v>
      </c>
    </row>
    <row r="33" spans="1:14" x14ac:dyDescent="0.25">
      <c r="A33" s="7">
        <v>23</v>
      </c>
      <c r="B33" s="7" t="s">
        <v>88</v>
      </c>
      <c r="C33" s="8">
        <v>3.45303875929346E-2</v>
      </c>
      <c r="D33" s="8">
        <v>4.0513013025354101E-2</v>
      </c>
      <c r="E33" s="8">
        <f t="shared" si="0"/>
        <v>-0.14767169819424239</v>
      </c>
      <c r="F33" s="8">
        <f t="shared" si="1"/>
        <v>0.14767169819424239</v>
      </c>
      <c r="G33" s="7">
        <f t="shared" si="2"/>
        <v>22</v>
      </c>
      <c r="H33" s="8">
        <v>3.7501773638206101E-2</v>
      </c>
      <c r="I33" s="8">
        <f t="shared" si="3"/>
        <v>0.18684136836160728</v>
      </c>
      <c r="J33" s="7">
        <f t="shared" si="4"/>
        <v>27</v>
      </c>
      <c r="K33" s="8">
        <f t="shared" si="5"/>
        <v>2.7591182158894539E-2</v>
      </c>
      <c r="L33" s="7">
        <f t="shared" si="6"/>
        <v>24</v>
      </c>
      <c r="M33" s="18">
        <f t="shared" si="7"/>
        <v>-1</v>
      </c>
      <c r="N33" s="18">
        <f t="shared" si="8"/>
        <v>-2.7591182158894539E-2</v>
      </c>
    </row>
    <row r="34" spans="1:14" x14ac:dyDescent="0.25">
      <c r="A34" s="7">
        <v>25</v>
      </c>
      <c r="B34" s="7" t="s">
        <v>89</v>
      </c>
      <c r="C34" s="8">
        <v>0.110165326647571</v>
      </c>
      <c r="D34" s="8">
        <v>0.11013485027377901</v>
      </c>
      <c r="E34" s="8">
        <f t="shared" si="0"/>
        <v>2.7671871089159409E-4</v>
      </c>
      <c r="F34" s="8">
        <f t="shared" si="1"/>
        <v>2.7671871089159409E-4</v>
      </c>
      <c r="G34" s="7">
        <f t="shared" si="2"/>
        <v>1</v>
      </c>
      <c r="H34" s="8">
        <v>0.110150267355883</v>
      </c>
      <c r="I34" s="8">
        <f t="shared" si="3"/>
        <v>6.3612035365390784E-2</v>
      </c>
      <c r="J34" s="7">
        <f t="shared" si="4"/>
        <v>8</v>
      </c>
      <c r="K34" s="8">
        <f t="shared" si="5"/>
        <v>1.760264042350143E-5</v>
      </c>
      <c r="L34" s="7">
        <f t="shared" si="6"/>
        <v>1</v>
      </c>
      <c r="M34" s="18">
        <f t="shared" si="7"/>
        <v>1</v>
      </c>
      <c r="N34" s="18">
        <f t="shared" si="8"/>
        <v>1.760264042350143E-5</v>
      </c>
    </row>
    <row r="35" spans="1:14" x14ac:dyDescent="0.25">
      <c r="A35" s="7">
        <v>27</v>
      </c>
      <c r="B35" s="7" t="s">
        <v>90</v>
      </c>
      <c r="C35" s="8">
        <v>1.50622584416305E-2</v>
      </c>
      <c r="D35" s="8">
        <v>2.00659100251902E-2</v>
      </c>
      <c r="E35" s="8">
        <f t="shared" si="0"/>
        <v>-0.24936081031352436</v>
      </c>
      <c r="F35" s="8">
        <f t="shared" si="1"/>
        <v>0.24936081031352436</v>
      </c>
      <c r="G35" s="7">
        <f t="shared" si="2"/>
        <v>29</v>
      </c>
      <c r="H35" s="8">
        <v>1.7526768395429201E-2</v>
      </c>
      <c r="I35" s="8">
        <f t="shared" si="3"/>
        <v>0.39978178204129189</v>
      </c>
      <c r="J35" s="7">
        <f t="shared" si="4"/>
        <v>31</v>
      </c>
      <c r="K35" s="8">
        <f t="shared" si="5"/>
        <v>9.9689909118401324E-2</v>
      </c>
      <c r="L35" s="7">
        <f t="shared" si="6"/>
        <v>32</v>
      </c>
      <c r="M35" s="18">
        <f t="shared" si="7"/>
        <v>-1</v>
      </c>
      <c r="N35" s="18">
        <f t="shared" si="8"/>
        <v>-9.9689909118401324E-2</v>
      </c>
    </row>
    <row r="36" spans="1:14" x14ac:dyDescent="0.25">
      <c r="A36" s="7">
        <v>41</v>
      </c>
      <c r="B36" s="7" t="s">
        <v>91</v>
      </c>
      <c r="C36" s="8">
        <v>5.6741917310646699E-2</v>
      </c>
      <c r="D36" s="8">
        <v>5.0655992557319597E-2</v>
      </c>
      <c r="E36" s="8">
        <f t="shared" si="0"/>
        <v>0.12014224667378882</v>
      </c>
      <c r="F36" s="8">
        <f t="shared" si="1"/>
        <v>0.12014224667378882</v>
      </c>
      <c r="G36" s="7">
        <f t="shared" si="2"/>
        <v>18</v>
      </c>
      <c r="H36" s="8">
        <v>5.3711549692782599E-2</v>
      </c>
      <c r="I36" s="8">
        <f t="shared" si="3"/>
        <v>0.13045392923174617</v>
      </c>
      <c r="J36" s="7">
        <f t="shared" si="4"/>
        <v>20</v>
      </c>
      <c r="K36" s="8">
        <f t="shared" si="5"/>
        <v>1.5673028145325438E-2</v>
      </c>
      <c r="L36" s="7">
        <f t="shared" si="6"/>
        <v>18</v>
      </c>
      <c r="M36" s="18">
        <f t="shared" si="7"/>
        <v>1</v>
      </c>
      <c r="N36" s="18">
        <f t="shared" si="8"/>
        <v>1.5673028145325438E-2</v>
      </c>
    </row>
    <row r="37" spans="1:14" x14ac:dyDescent="0.25">
      <c r="A37" s="7">
        <v>44</v>
      </c>
      <c r="B37" s="7" t="s">
        <v>92</v>
      </c>
      <c r="C37" s="8">
        <v>3.9795761277699002E-2</v>
      </c>
      <c r="D37" s="8">
        <v>4.2331280746662502E-2</v>
      </c>
      <c r="E37" s="8">
        <f t="shared" si="0"/>
        <v>-5.9897064871192361E-2</v>
      </c>
      <c r="F37" s="8">
        <f t="shared" si="1"/>
        <v>5.9897064871192361E-2</v>
      </c>
      <c r="G37" s="7">
        <f t="shared" si="2"/>
        <v>8</v>
      </c>
      <c r="H37" s="8">
        <v>4.1035583204066597E-2</v>
      </c>
      <c r="I37" s="8">
        <f t="shared" si="3"/>
        <v>0.1707513858814928</v>
      </c>
      <c r="J37" s="7">
        <f t="shared" si="4"/>
        <v>23</v>
      </c>
      <c r="K37" s="8">
        <f t="shared" si="5"/>
        <v>1.0227506836989773E-2</v>
      </c>
      <c r="L37" s="7">
        <f t="shared" si="6"/>
        <v>14</v>
      </c>
      <c r="M37" s="18">
        <f t="shared" si="7"/>
        <v>-1</v>
      </c>
      <c r="N37" s="18">
        <f t="shared" si="8"/>
        <v>-1.0227506836989773E-2</v>
      </c>
    </row>
    <row r="38" spans="1:14" x14ac:dyDescent="0.25">
      <c r="A38" s="7">
        <v>47</v>
      </c>
      <c r="B38" s="7" t="s">
        <v>93</v>
      </c>
      <c r="C38" s="8">
        <v>4.6167720749319699E-2</v>
      </c>
      <c r="D38" s="8">
        <v>3.39203614455071E-2</v>
      </c>
      <c r="E38" s="8">
        <f t="shared" si="0"/>
        <v>0.36106216979697942</v>
      </c>
      <c r="F38" s="8">
        <f t="shared" si="1"/>
        <v>0.36106216979697942</v>
      </c>
      <c r="G38" s="7">
        <f t="shared" si="2"/>
        <v>33</v>
      </c>
      <c r="H38" s="8">
        <v>4.0047882194030597E-2</v>
      </c>
      <c r="I38" s="8">
        <f t="shared" si="3"/>
        <v>0.17496262770154927</v>
      </c>
      <c r="J38" s="7">
        <f t="shared" si="4"/>
        <v>25</v>
      </c>
      <c r="K38" s="8">
        <f t="shared" si="5"/>
        <v>6.3172385991302482E-2</v>
      </c>
      <c r="L38" s="7">
        <f t="shared" si="6"/>
        <v>30</v>
      </c>
      <c r="M38" s="18">
        <f t="shared" si="7"/>
        <v>1</v>
      </c>
      <c r="N38" s="18">
        <f t="shared" si="8"/>
        <v>6.3172385991302482E-2</v>
      </c>
    </row>
    <row r="39" spans="1:14" x14ac:dyDescent="0.25">
      <c r="A39" s="7">
        <v>50</v>
      </c>
      <c r="B39" s="7" t="s">
        <v>94</v>
      </c>
      <c r="C39" s="8">
        <v>9.8497428246740001E-2</v>
      </c>
      <c r="D39" s="8">
        <v>9.7385366026576894E-2</v>
      </c>
      <c r="E39" s="8">
        <f t="shared" si="0"/>
        <v>1.1419192282540893E-2</v>
      </c>
      <c r="F39" s="8">
        <f t="shared" si="1"/>
        <v>1.1419192282540893E-2</v>
      </c>
      <c r="G39" s="7">
        <f t="shared" si="2"/>
        <v>4</v>
      </c>
      <c r="H39" s="8">
        <v>9.7939727101236898E-2</v>
      </c>
      <c r="I39" s="8">
        <f t="shared" si="3"/>
        <v>7.1542804027898796E-2</v>
      </c>
      <c r="J39" s="7">
        <f t="shared" si="4"/>
        <v>11</v>
      </c>
      <c r="K39" s="8">
        <f t="shared" si="5"/>
        <v>8.1696103562671745E-4</v>
      </c>
      <c r="L39" s="7">
        <f t="shared" si="6"/>
        <v>5</v>
      </c>
      <c r="M39" s="18">
        <f t="shared" si="7"/>
        <v>1</v>
      </c>
      <c r="N39" s="18">
        <f t="shared" si="8"/>
        <v>8.1696103562671745E-4</v>
      </c>
    </row>
    <row r="40" spans="1:14" x14ac:dyDescent="0.25">
      <c r="A40" s="7">
        <v>52</v>
      </c>
      <c r="B40" s="7" t="s">
        <v>95</v>
      </c>
      <c r="C40" s="8">
        <v>4.1907557643868103E-2</v>
      </c>
      <c r="D40" s="8">
        <v>5.3875638931680001E-2</v>
      </c>
      <c r="E40" s="8">
        <f t="shared" si="0"/>
        <v>-0.22214272582435057</v>
      </c>
      <c r="F40" s="8">
        <f t="shared" si="1"/>
        <v>0.22214272582435057</v>
      </c>
      <c r="G40" s="7">
        <f t="shared" si="2"/>
        <v>28</v>
      </c>
      <c r="H40" s="8">
        <v>4.77244466832282E-2</v>
      </c>
      <c r="I40" s="8">
        <f t="shared" si="3"/>
        <v>0.14681956920439496</v>
      </c>
      <c r="J40" s="7">
        <f t="shared" si="4"/>
        <v>21</v>
      </c>
      <c r="K40" s="8">
        <f t="shared" si="5"/>
        <v>3.2614899307421175E-2</v>
      </c>
      <c r="L40" s="7">
        <f t="shared" si="6"/>
        <v>26</v>
      </c>
      <c r="M40" s="18">
        <f t="shared" si="7"/>
        <v>-1</v>
      </c>
      <c r="N40" s="18">
        <f t="shared" si="8"/>
        <v>-3.2614899307421175E-2</v>
      </c>
    </row>
    <row r="41" spans="1:14" x14ac:dyDescent="0.25">
      <c r="A41" s="7">
        <v>54</v>
      </c>
      <c r="B41" s="7" t="s">
        <v>96</v>
      </c>
      <c r="C41" s="8">
        <v>8.4398109367561702E-2</v>
      </c>
      <c r="D41" s="8">
        <v>7.8764625660351695E-2</v>
      </c>
      <c r="E41" s="8">
        <f t="shared" si="0"/>
        <v>7.1523017598060831E-2</v>
      </c>
      <c r="F41" s="8">
        <f t="shared" si="1"/>
        <v>7.1523017598060831E-2</v>
      </c>
      <c r="G41" s="7">
        <f t="shared" si="2"/>
        <v>9</v>
      </c>
      <c r="H41" s="8">
        <v>8.1619741339138699E-2</v>
      </c>
      <c r="I41" s="8">
        <f t="shared" si="3"/>
        <v>8.5847891546670524E-2</v>
      </c>
      <c r="J41" s="7">
        <f t="shared" si="4"/>
        <v>14</v>
      </c>
      <c r="K41" s="8">
        <f t="shared" si="5"/>
        <v>6.1401002578489339E-3</v>
      </c>
      <c r="L41" s="7">
        <f t="shared" si="6"/>
        <v>9</v>
      </c>
      <c r="M41" s="18">
        <f t="shared" si="7"/>
        <v>1</v>
      </c>
      <c r="N41" s="18">
        <f t="shared" si="8"/>
        <v>6.1401002578489339E-3</v>
      </c>
    </row>
    <row r="42" spans="1:14" x14ac:dyDescent="0.25">
      <c r="A42" s="7">
        <v>63</v>
      </c>
      <c r="B42" s="7" t="s">
        <v>97</v>
      </c>
      <c r="C42" s="8">
        <v>0.12484628174732799</v>
      </c>
      <c r="D42" s="8">
        <v>0.123781749762818</v>
      </c>
      <c r="E42" s="8">
        <f t="shared" si="0"/>
        <v>8.600072196020634E-3</v>
      </c>
      <c r="F42" s="8">
        <f t="shared" si="1"/>
        <v>8.600072196020634E-3</v>
      </c>
      <c r="G42" s="7">
        <f t="shared" si="2"/>
        <v>2</v>
      </c>
      <c r="H42" s="8">
        <v>0.124334803288564</v>
      </c>
      <c r="I42" s="8">
        <f t="shared" si="3"/>
        <v>5.6354958685925355E-2</v>
      </c>
      <c r="J42" s="7">
        <f t="shared" si="4"/>
        <v>2</v>
      </c>
      <c r="K42" s="8">
        <f t="shared" si="5"/>
        <v>4.8465671330271819E-4</v>
      </c>
      <c r="L42" s="7">
        <f t="shared" si="6"/>
        <v>3</v>
      </c>
      <c r="M42" s="18">
        <f t="shared" si="7"/>
        <v>1</v>
      </c>
      <c r="N42" s="18">
        <f t="shared" si="8"/>
        <v>4.8465671330271819E-4</v>
      </c>
    </row>
    <row r="43" spans="1:14" x14ac:dyDescent="0.25">
      <c r="A43" s="7">
        <v>66</v>
      </c>
      <c r="B43" s="7" t="s">
        <v>98</v>
      </c>
      <c r="C43" s="8">
        <v>0.106951328110008</v>
      </c>
      <c r="D43" s="8">
        <v>0.118210447533876</v>
      </c>
      <c r="E43" s="8">
        <f t="shared" si="0"/>
        <v>-9.5246398763877679E-2</v>
      </c>
      <c r="F43" s="8">
        <f t="shared" si="1"/>
        <v>9.5246398763877679E-2</v>
      </c>
      <c r="G43" s="7">
        <f t="shared" si="2"/>
        <v>15</v>
      </c>
      <c r="H43" s="8">
        <v>0.11230125054142</v>
      </c>
      <c r="I43" s="8">
        <f t="shared" si="3"/>
        <v>6.2393630246934215E-2</v>
      </c>
      <c r="J43" s="7">
        <f t="shared" si="4"/>
        <v>6</v>
      </c>
      <c r="K43" s="8">
        <f t="shared" si="5"/>
        <v>5.9427685868254356E-3</v>
      </c>
      <c r="L43" s="7">
        <f t="shared" si="6"/>
        <v>8</v>
      </c>
      <c r="M43" s="18">
        <f t="shared" si="7"/>
        <v>-1</v>
      </c>
      <c r="N43" s="18">
        <f t="shared" si="8"/>
        <v>-5.9427685868254356E-3</v>
      </c>
    </row>
    <row r="44" spans="1:14" x14ac:dyDescent="0.25">
      <c r="A44" s="7">
        <v>68</v>
      </c>
      <c r="B44" s="7" t="s">
        <v>99</v>
      </c>
      <c r="C44" s="8">
        <v>0.108568263961214</v>
      </c>
      <c r="D44" s="8">
        <v>0.10736478078893701</v>
      </c>
      <c r="E44" s="8">
        <f t="shared" si="0"/>
        <v>1.1209291943163897E-2</v>
      </c>
      <c r="F44" s="8">
        <f t="shared" si="1"/>
        <v>1.1209291943163897E-2</v>
      </c>
      <c r="G44" s="7">
        <f t="shared" si="2"/>
        <v>3</v>
      </c>
      <c r="H44" s="8">
        <v>0.10797973773819999</v>
      </c>
      <c r="I44" s="8">
        <f t="shared" si="3"/>
        <v>6.4890717919116173E-2</v>
      </c>
      <c r="J44" s="7">
        <f t="shared" si="4"/>
        <v>9</v>
      </c>
      <c r="K44" s="8">
        <f t="shared" si="5"/>
        <v>7.2737900155687009E-4</v>
      </c>
      <c r="L44" s="7">
        <f t="shared" si="6"/>
        <v>4</v>
      </c>
      <c r="M44" s="18">
        <f t="shared" si="7"/>
        <v>1</v>
      </c>
      <c r="N44" s="18">
        <f t="shared" si="8"/>
        <v>7.2737900155687009E-4</v>
      </c>
    </row>
    <row r="45" spans="1:14" x14ac:dyDescent="0.25">
      <c r="A45" s="7">
        <v>70</v>
      </c>
      <c r="B45" s="7" t="s">
        <v>100</v>
      </c>
      <c r="C45" s="8">
        <v>2.8659903421248301E-2</v>
      </c>
      <c r="D45" s="8">
        <v>3.4133668275755903E-2</v>
      </c>
      <c r="E45" s="8">
        <f t="shared" si="0"/>
        <v>-0.1603626311208822</v>
      </c>
      <c r="F45" s="8">
        <f t="shared" si="1"/>
        <v>0.1603626311208822</v>
      </c>
      <c r="G45" s="7">
        <f t="shared" si="2"/>
        <v>23</v>
      </c>
      <c r="H45" s="8">
        <v>3.1400131786050597E-2</v>
      </c>
      <c r="I45" s="8">
        <f t="shared" si="3"/>
        <v>0.22314819409969686</v>
      </c>
      <c r="J45" s="7">
        <f t="shared" si="4"/>
        <v>30</v>
      </c>
      <c r="K45" s="8">
        <f t="shared" si="5"/>
        <v>3.578463153570071E-2</v>
      </c>
      <c r="L45" s="7">
        <f t="shared" si="6"/>
        <v>28</v>
      </c>
      <c r="M45" s="18">
        <f t="shared" si="7"/>
        <v>-1</v>
      </c>
      <c r="N45" s="18">
        <f t="shared" si="8"/>
        <v>-3.578463153570071E-2</v>
      </c>
    </row>
    <row r="46" spans="1:14" x14ac:dyDescent="0.25">
      <c r="A46" s="7">
        <v>73</v>
      </c>
      <c r="B46" s="7" t="s">
        <v>101</v>
      </c>
      <c r="C46" s="8">
        <v>6.9813987900602698E-2</v>
      </c>
      <c r="D46" s="8">
        <v>8.9318982927983501E-2</v>
      </c>
      <c r="E46" s="8">
        <f t="shared" si="0"/>
        <v>-0.21837457601938184</v>
      </c>
      <c r="F46" s="8">
        <f t="shared" si="1"/>
        <v>0.21837457601938184</v>
      </c>
      <c r="G46" s="7">
        <f t="shared" si="2"/>
        <v>27</v>
      </c>
      <c r="H46" s="8">
        <v>7.9447714217237994E-2</v>
      </c>
      <c r="I46" s="8">
        <f t="shared" si="3"/>
        <v>8.8194893604999103E-2</v>
      </c>
      <c r="J46" s="7">
        <f t="shared" si="4"/>
        <v>15</v>
      </c>
      <c r="K46" s="8">
        <f t="shared" si="5"/>
        <v>1.9259522498066169E-2</v>
      </c>
      <c r="L46" s="7">
        <f t="shared" si="6"/>
        <v>21</v>
      </c>
      <c r="M46" s="18">
        <f t="shared" si="7"/>
        <v>-1</v>
      </c>
      <c r="N46" s="18">
        <f t="shared" si="8"/>
        <v>-1.9259522498066169E-2</v>
      </c>
    </row>
    <row r="47" spans="1:14" x14ac:dyDescent="0.25">
      <c r="A47" s="7">
        <v>76</v>
      </c>
      <c r="B47" s="7" t="s">
        <v>102</v>
      </c>
      <c r="C47" s="8">
        <v>0.10707521466089601</v>
      </c>
      <c r="D47" s="8">
        <v>0.123292436813561</v>
      </c>
      <c r="E47" s="8">
        <f t="shared" si="0"/>
        <v>-0.13153460643484705</v>
      </c>
      <c r="F47" s="8">
        <f t="shared" si="1"/>
        <v>0.13153460643484705</v>
      </c>
      <c r="G47" s="7">
        <f t="shared" si="2"/>
        <v>20</v>
      </c>
      <c r="H47" s="8">
        <v>0.114641865177546</v>
      </c>
      <c r="I47" s="8">
        <f t="shared" si="3"/>
        <v>6.1119754914124184E-2</v>
      </c>
      <c r="J47" s="7">
        <f t="shared" si="4"/>
        <v>4</v>
      </c>
      <c r="K47" s="8">
        <f t="shared" si="5"/>
        <v>8.0393629080236333E-3</v>
      </c>
      <c r="L47" s="7">
        <f t="shared" si="6"/>
        <v>12</v>
      </c>
      <c r="M47" s="18">
        <f t="shared" si="7"/>
        <v>-1</v>
      </c>
      <c r="N47" s="18">
        <f t="shared" si="8"/>
        <v>-8.0393629080236333E-3</v>
      </c>
    </row>
    <row r="48" spans="1:14" x14ac:dyDescent="0.25">
      <c r="A48" s="7">
        <v>81</v>
      </c>
      <c r="B48" s="7" t="s">
        <v>103</v>
      </c>
      <c r="C48" s="8">
        <v>6.25718758110822E-2</v>
      </c>
      <c r="D48" s="8">
        <v>6.9258575301557296E-2</v>
      </c>
      <c r="E48" s="8">
        <f t="shared" si="0"/>
        <v>-9.6546881903947321E-2</v>
      </c>
      <c r="F48" s="8">
        <f t="shared" si="1"/>
        <v>9.6546881903947321E-2</v>
      </c>
      <c r="G48" s="7">
        <f t="shared" si="2"/>
        <v>16</v>
      </c>
      <c r="H48" s="8">
        <v>6.5910114078218507E-2</v>
      </c>
      <c r="I48" s="8">
        <f t="shared" si="3"/>
        <v>0.10630967341725878</v>
      </c>
      <c r="J48" s="7">
        <f t="shared" si="4"/>
        <v>18</v>
      </c>
      <c r="K48" s="8">
        <f t="shared" si="5"/>
        <v>1.0263867484663292E-2</v>
      </c>
      <c r="L48" s="7">
        <f t="shared" si="6"/>
        <v>15</v>
      </c>
      <c r="M48" s="18">
        <f t="shared" si="7"/>
        <v>-1</v>
      </c>
      <c r="N48" s="18">
        <f t="shared" si="8"/>
        <v>-1.0263867484663292E-2</v>
      </c>
    </row>
    <row r="49" spans="1:25" x14ac:dyDescent="0.25">
      <c r="A49" s="7">
        <v>85</v>
      </c>
      <c r="B49" s="7" t="s">
        <v>104</v>
      </c>
      <c r="C49" s="8">
        <v>9.58451523085848E-2</v>
      </c>
      <c r="D49" s="8">
        <v>0.100126517286831</v>
      </c>
      <c r="E49" s="8">
        <f t="shared" si="0"/>
        <v>-4.2759551557969774E-2</v>
      </c>
      <c r="F49" s="8">
        <f t="shared" si="1"/>
        <v>4.2759551557969774E-2</v>
      </c>
      <c r="G49" s="7">
        <f t="shared" si="2"/>
        <v>6</v>
      </c>
      <c r="H49" s="8">
        <v>9.7995677148623797E-2</v>
      </c>
      <c r="I49" s="8">
        <f t="shared" si="3"/>
        <v>7.1501957090645815E-2</v>
      </c>
      <c r="J49" s="7">
        <f t="shared" si="4"/>
        <v>10</v>
      </c>
      <c r="K49" s="8">
        <f t="shared" si="5"/>
        <v>3.0573916207132122E-3</v>
      </c>
      <c r="L49" s="7">
        <f t="shared" si="6"/>
        <v>7</v>
      </c>
      <c r="M49" s="18">
        <f t="shared" si="7"/>
        <v>-1</v>
      </c>
      <c r="N49" s="18">
        <f t="shared" si="8"/>
        <v>-3.0573916207132122E-3</v>
      </c>
    </row>
    <row r="50" spans="1:25" x14ac:dyDescent="0.25">
      <c r="A50" s="7">
        <v>86</v>
      </c>
      <c r="B50" s="7" t="s">
        <v>105</v>
      </c>
      <c r="C50" s="8">
        <v>3.7131656089114097E-2</v>
      </c>
      <c r="D50" s="8">
        <v>4.1523867305410099E-2</v>
      </c>
      <c r="E50" s="8">
        <f t="shared" si="0"/>
        <v>-0.10577558164298791</v>
      </c>
      <c r="F50" s="8">
        <f t="shared" si="1"/>
        <v>0.10577558164298791</v>
      </c>
      <c r="G50" s="7">
        <f t="shared" si="2"/>
        <v>17</v>
      </c>
      <c r="H50" s="8">
        <v>3.93223375979024E-2</v>
      </c>
      <c r="I50" s="8">
        <f t="shared" si="3"/>
        <v>0.17819089938649663</v>
      </c>
      <c r="J50" s="7">
        <f t="shared" si="4"/>
        <v>26</v>
      </c>
      <c r="K50" s="8">
        <f t="shared" si="5"/>
        <v>1.8848246026093817E-2</v>
      </c>
      <c r="L50" s="7">
        <f t="shared" si="6"/>
        <v>20</v>
      </c>
      <c r="M50" s="18">
        <f t="shared" si="7"/>
        <v>-1</v>
      </c>
      <c r="N50" s="18">
        <f t="shared" si="8"/>
        <v>-1.8848246026093817E-2</v>
      </c>
    </row>
    <row r="51" spans="1:25" x14ac:dyDescent="0.25">
      <c r="A51" s="7">
        <v>88</v>
      </c>
      <c r="B51" s="7" t="s">
        <v>106</v>
      </c>
      <c r="C51" s="8">
        <v>0.12538964037884301</v>
      </c>
      <c r="D51" s="8">
        <v>9.4300804172644206E-2</v>
      </c>
      <c r="E51" s="8">
        <f t="shared" si="0"/>
        <v>0.3296773180139792</v>
      </c>
      <c r="F51" s="8">
        <f t="shared" si="1"/>
        <v>0.3296773180139792</v>
      </c>
      <c r="G51" s="7">
        <f t="shared" si="2"/>
        <v>32</v>
      </c>
      <c r="H51" s="8">
        <v>0.11040655845476301</v>
      </c>
      <c r="I51" s="8">
        <f t="shared" si="3"/>
        <v>6.3464370238663109E-2</v>
      </c>
      <c r="J51" s="7">
        <f t="shared" si="4"/>
        <v>7</v>
      </c>
      <c r="K51" s="8">
        <f t="shared" si="5"/>
        <v>2.0922763369728654E-2</v>
      </c>
      <c r="L51" s="7">
        <f t="shared" si="6"/>
        <v>23</v>
      </c>
      <c r="M51" s="18">
        <f t="shared" si="7"/>
        <v>1</v>
      </c>
      <c r="N51" s="18">
        <f t="shared" si="8"/>
        <v>2.0922763369728654E-2</v>
      </c>
    </row>
    <row r="52" spans="1:25" x14ac:dyDescent="0.25">
      <c r="A52" s="7">
        <v>91</v>
      </c>
      <c r="B52" s="7" t="s">
        <v>107</v>
      </c>
      <c r="C52" s="8">
        <v>6.8525354569454494E-2</v>
      </c>
      <c r="D52" s="8">
        <v>7.7998925539342401E-2</v>
      </c>
      <c r="E52" s="8">
        <f t="shared" si="0"/>
        <v>-0.12145771117205285</v>
      </c>
      <c r="F52" s="8">
        <f t="shared" si="1"/>
        <v>0.12145771117205285</v>
      </c>
      <c r="G52" s="7">
        <f t="shared" si="2"/>
        <v>19</v>
      </c>
      <c r="H52" s="8">
        <v>7.3404781188602095E-2</v>
      </c>
      <c r="I52" s="8">
        <f t="shared" si="3"/>
        <v>9.5455399349895095E-2</v>
      </c>
      <c r="J52" s="7">
        <f t="shared" si="4"/>
        <v>16</v>
      </c>
      <c r="K52" s="8">
        <f t="shared" si="5"/>
        <v>1.159379432405252E-2</v>
      </c>
      <c r="L52" s="7">
        <f t="shared" si="6"/>
        <v>17</v>
      </c>
      <c r="M52" s="18">
        <f t="shared" si="7"/>
        <v>-1</v>
      </c>
      <c r="N52" s="18">
        <f t="shared" si="8"/>
        <v>-1.159379432405252E-2</v>
      </c>
    </row>
    <row r="53" spans="1:25" x14ac:dyDescent="0.25">
      <c r="A53" s="7">
        <v>94</v>
      </c>
      <c r="B53" s="7" t="s">
        <v>108</v>
      </c>
      <c r="C53" s="8">
        <v>4.39677303467342E-2</v>
      </c>
      <c r="D53" s="8">
        <v>3.77902338210672E-2</v>
      </c>
      <c r="E53" s="8">
        <f t="shared" si="0"/>
        <v>0.16346806836170424</v>
      </c>
      <c r="F53" s="8">
        <f t="shared" si="1"/>
        <v>0.16346806836170424</v>
      </c>
      <c r="G53" s="7">
        <f t="shared" si="2"/>
        <v>24</v>
      </c>
      <c r="H53" s="8">
        <v>4.0779952785454598E-2</v>
      </c>
      <c r="I53" s="8">
        <f t="shared" si="3"/>
        <v>0.17182174632259251</v>
      </c>
      <c r="J53" s="7">
        <f t="shared" si="4"/>
        <v>24</v>
      </c>
      <c r="K53" s="8">
        <f t="shared" si="5"/>
        <v>2.8087368973888957E-2</v>
      </c>
      <c r="L53" s="7">
        <f t="shared" si="6"/>
        <v>25</v>
      </c>
      <c r="M53" s="18">
        <f t="shared" si="7"/>
        <v>1</v>
      </c>
      <c r="N53" s="18">
        <f t="shared" si="8"/>
        <v>2.8087368973888957E-2</v>
      </c>
    </row>
    <row r="54" spans="1:25" x14ac:dyDescent="0.25">
      <c r="A54" s="7">
        <v>95</v>
      </c>
      <c r="B54" s="7" t="s">
        <v>109</v>
      </c>
      <c r="C54" s="8">
        <v>5.7935217837580502E-2</v>
      </c>
      <c r="D54" s="8">
        <v>5.3175969668403197E-2</v>
      </c>
      <c r="E54" s="8">
        <f t="shared" si="0"/>
        <v>8.9499979010353961E-2</v>
      </c>
      <c r="F54" s="8">
        <f t="shared" si="1"/>
        <v>8.9499979010353961E-2</v>
      </c>
      <c r="G54" s="7">
        <f t="shared" si="2"/>
        <v>13</v>
      </c>
      <c r="H54" s="8">
        <v>5.5451341311203002E-2</v>
      </c>
      <c r="I54" s="8">
        <f>MIN($H$24:$H$56)/H54</f>
        <v>0.12636092359291692</v>
      </c>
      <c r="J54" s="7">
        <f t="shared" si="4"/>
        <v>19</v>
      </c>
      <c r="K54" s="8">
        <f t="shared" si="5"/>
        <v>1.1309300009295005E-2</v>
      </c>
      <c r="L54" s="7">
        <f t="shared" si="6"/>
        <v>16</v>
      </c>
      <c r="M54" s="18">
        <f t="shared" si="7"/>
        <v>1</v>
      </c>
      <c r="N54" s="18">
        <f t="shared" si="8"/>
        <v>1.1309300009295005E-2</v>
      </c>
    </row>
    <row r="55" spans="1:25" x14ac:dyDescent="0.25">
      <c r="A55" s="7">
        <v>97</v>
      </c>
      <c r="B55" s="7" t="s">
        <v>110</v>
      </c>
      <c r="C55" s="8">
        <v>7.2223640608006399E-3</v>
      </c>
      <c r="D55" s="8">
        <v>7.9337592608050393E-3</v>
      </c>
      <c r="E55" s="8">
        <f t="shared" si="0"/>
        <v>-8.9666849802071513E-2</v>
      </c>
      <c r="F55" s="8">
        <f t="shared" si="1"/>
        <v>8.9666849802071513E-2</v>
      </c>
      <c r="G55" s="7">
        <f t="shared" si="2"/>
        <v>14</v>
      </c>
      <c r="H55" s="8">
        <v>7.5925961604752E-3</v>
      </c>
      <c r="I55" s="8">
        <f t="shared" si="3"/>
        <v>0.9228572881335938</v>
      </c>
      <c r="J55" s="7">
        <f>RANK(I55,$I$24:$I$56,1)</f>
        <v>32</v>
      </c>
      <c r="K55" s="8">
        <f t="shared" si="5"/>
        <v>8.2749705843821991E-2</v>
      </c>
      <c r="L55" s="7">
        <f t="shared" si="6"/>
        <v>31</v>
      </c>
      <c r="M55" s="18">
        <f t="shared" si="7"/>
        <v>-1</v>
      </c>
      <c r="N55" s="18">
        <f t="shared" si="8"/>
        <v>-8.2749705843821991E-2</v>
      </c>
    </row>
    <row r="56" spans="1:25" x14ac:dyDescent="0.25">
      <c r="A56" s="7">
        <v>99</v>
      </c>
      <c r="B56" s="7" t="s">
        <v>111</v>
      </c>
      <c r="C56" s="8">
        <v>5.8339207563877296E-3</v>
      </c>
      <c r="D56" s="8">
        <v>8.06932407752858E-3</v>
      </c>
      <c r="E56" s="8">
        <f t="shared" si="0"/>
        <v>-0.27702485358916146</v>
      </c>
      <c r="F56" s="8">
        <f t="shared" si="1"/>
        <v>0.27702485358916146</v>
      </c>
      <c r="G56" s="7">
        <f t="shared" si="2"/>
        <v>30</v>
      </c>
      <c r="H56" s="8">
        <v>7.0068827025496798E-3</v>
      </c>
      <c r="I56" s="8">
        <f t="shared" si="3"/>
        <v>1</v>
      </c>
      <c r="J56" s="7">
        <f t="shared" si="4"/>
        <v>33</v>
      </c>
      <c r="K56" s="8">
        <f t="shared" si="5"/>
        <v>0.27702485358916146</v>
      </c>
      <c r="L56" s="7">
        <f t="shared" si="6"/>
        <v>33</v>
      </c>
      <c r="M56" s="18">
        <f t="shared" si="7"/>
        <v>-1</v>
      </c>
      <c r="N56" s="18">
        <f t="shared" si="8"/>
        <v>-0.27702485358916146</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7.2839102654398288E-2</v>
      </c>
      <c r="D58" s="19">
        <f>AVERAGE(D24:D56)</f>
        <v>7.501473168110695E-2</v>
      </c>
      <c r="E58" s="19">
        <f>AVERAGE(E24:E56)</f>
        <v>-3.8808930829823063E-2</v>
      </c>
      <c r="F58" s="19">
        <f>AVERAGE(F24:F56)</f>
        <v>0.13064834094967021</v>
      </c>
      <c r="G58" s="15" t="s">
        <v>114</v>
      </c>
      <c r="H58" s="19">
        <f>AVERAGE(H24:H56)</f>
        <v>7.3896227130720984E-2</v>
      </c>
      <c r="I58" s="19">
        <f>AVERAGE(I24:I56)</f>
        <v>0.17313219936111277</v>
      </c>
      <c r="J58" s="15" t="s">
        <v>114</v>
      </c>
      <c r="K58" s="19">
        <f>AVERAGE(K24:K56)</f>
        <v>2.8483336269070805E-2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4.7988235727254726E-2</v>
      </c>
      <c r="D59" s="19">
        <f t="shared" ref="D59:K59" si="9">_xlfn.STDEV.S(D24:D56)</f>
        <v>4.8267744879919181E-2</v>
      </c>
      <c r="E59" s="19">
        <f t="shared" si="9"/>
        <v>0.15865890663380086</v>
      </c>
      <c r="F59" s="19">
        <f t="shared" si="9"/>
        <v>9.5516770921197397E-2</v>
      </c>
      <c r="G59" s="15" t="s">
        <v>114</v>
      </c>
      <c r="H59" s="19">
        <f t="shared" si="9"/>
        <v>4.7849199018183672E-2</v>
      </c>
      <c r="I59" s="19">
        <f t="shared" si="9"/>
        <v>0.21631500990441804</v>
      </c>
      <c r="J59" s="15" t="s">
        <v>114</v>
      </c>
      <c r="K59" s="19">
        <f t="shared" si="9"/>
        <v>5.0536166588082063E-2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2.3028707682145669E-3</v>
      </c>
      <c r="D60" s="19">
        <f t="shared" ref="D60:K60" si="10">_xlfn.VAR.S(D24:D56)</f>
        <v>2.3297751957929644E-3</v>
      </c>
      <c r="E60" s="19">
        <f t="shared" si="10"/>
        <v>2.5172648654233135E-2</v>
      </c>
      <c r="F60" s="19">
        <f t="shared" si="10"/>
        <v>9.1234535272124995E-3</v>
      </c>
      <c r="G60" s="15" t="s">
        <v>114</v>
      </c>
      <c r="H60" s="19">
        <f t="shared" si="10"/>
        <v>2.2895458466817495E-3</v>
      </c>
      <c r="I60" s="19">
        <f t="shared" si="10"/>
        <v>4.6792183509948473E-2</v>
      </c>
      <c r="J60" s="15" t="s">
        <v>114</v>
      </c>
      <c r="K60" s="19">
        <f t="shared" si="10"/>
        <v>2.5539041334183819E-3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0.25423811647846301</v>
      </c>
      <c r="D61" s="19">
        <f t="shared" ref="D61:K61" si="11">MAX(D24:D56)</f>
        <v>0.25800808771407002</v>
      </c>
      <c r="E61" s="19">
        <f t="shared" si="11"/>
        <v>0.36106216979697942</v>
      </c>
      <c r="F61" s="19">
        <f t="shared" si="11"/>
        <v>0.36106216979697942</v>
      </c>
      <c r="G61" s="15" t="s">
        <v>114</v>
      </c>
      <c r="H61" s="19">
        <f t="shared" si="11"/>
        <v>0.25604344492870401</v>
      </c>
      <c r="I61" s="19">
        <f t="shared" si="11"/>
        <v>1</v>
      </c>
      <c r="J61" s="15" t="s">
        <v>114</v>
      </c>
      <c r="K61" s="19">
        <f t="shared" si="11"/>
        <v>0.27702485358916146</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5.8339207563877296E-3</v>
      </c>
      <c r="D62" s="19">
        <f>MIN(D24:D56)</f>
        <v>7.9337592608050393E-3</v>
      </c>
      <c r="E62" s="19">
        <f>MIN(E24:E56)</f>
        <v>-0.28329755542629731</v>
      </c>
      <c r="F62" s="19">
        <f>MIN(F24:F56)</f>
        <v>2.7671871089159409E-4</v>
      </c>
      <c r="G62" s="15" t="s">
        <v>114</v>
      </c>
      <c r="H62" s="19">
        <f>MIN(H24:H56)</f>
        <v>7.0068827025496798E-3</v>
      </c>
      <c r="I62" s="19">
        <f>MIN(I24:I56)</f>
        <v>2.7365991363304636E-2</v>
      </c>
      <c r="J62" s="15" t="s">
        <v>114</v>
      </c>
      <c r="K62" s="19">
        <f>MIN(K24:K56)</f>
        <v>1.760264042350143E-5</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0AB50-ECE5-4FA5-B2EF-20EF99BE3D6E}">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11</v>
      </c>
      <c r="I15" s="28"/>
      <c r="J15" s="28"/>
      <c r="K15" s="28"/>
      <c r="L15" s="28"/>
    </row>
    <row r="16" spans="1:12" s="4" customFormat="1" ht="44.1" customHeight="1" x14ac:dyDescent="0.25">
      <c r="A16" s="2" t="s">
        <v>5</v>
      </c>
      <c r="B16" s="23" t="s">
        <v>17</v>
      </c>
      <c r="C16" s="23"/>
      <c r="D16" s="23"/>
      <c r="E16" s="23"/>
      <c r="F16" s="23"/>
      <c r="G16" s="23"/>
      <c r="H16" s="23"/>
      <c r="I16" s="23"/>
      <c r="J16" s="23"/>
      <c r="K16" s="23"/>
      <c r="L16" s="23"/>
    </row>
    <row r="17" spans="1:14" s="4" customFormat="1" ht="44.1" customHeight="1" x14ac:dyDescent="0.25">
      <c r="A17" s="2" t="s">
        <v>56</v>
      </c>
      <c r="B17" s="23" t="s">
        <v>181</v>
      </c>
      <c r="C17" s="23"/>
      <c r="D17" s="23"/>
      <c r="E17" s="23"/>
      <c r="F17" s="23"/>
      <c r="G17" s="23"/>
      <c r="H17" s="23"/>
      <c r="I17" s="23"/>
      <c r="J17" s="23"/>
      <c r="K17" s="23"/>
      <c r="L17" s="23"/>
    </row>
    <row r="18" spans="1:14" s="4" customFormat="1" ht="44.1" customHeight="1" x14ac:dyDescent="0.25">
      <c r="A18" s="2" t="s">
        <v>58</v>
      </c>
      <c r="B18" s="23" t="s">
        <v>120</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178</v>
      </c>
      <c r="C20" s="23"/>
      <c r="D20" s="23"/>
      <c r="E20" s="23"/>
      <c r="F20" s="23"/>
      <c r="G20" s="23"/>
      <c r="H20" s="23"/>
      <c r="I20" s="23"/>
      <c r="J20" s="23"/>
      <c r="K20" s="23"/>
      <c r="L20" s="23"/>
    </row>
    <row r="21" spans="1:14" s="4" customFormat="1" ht="43.7" customHeight="1" x14ac:dyDescent="0.25">
      <c r="A21" s="16" t="s">
        <v>62</v>
      </c>
      <c r="B21" s="30" t="s">
        <v>121</v>
      </c>
      <c r="C21" s="30"/>
      <c r="D21" s="30"/>
      <c r="E21" s="17" t="s">
        <v>64</v>
      </c>
      <c r="F21" s="31" t="s">
        <v>17</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6.1142360880769102</v>
      </c>
      <c r="D24" s="8">
        <v>6.1380454360250898</v>
      </c>
      <c r="E24" s="8">
        <f>(C24-D24)/D24</f>
        <v>-3.8789787720434608E-3</v>
      </c>
      <c r="F24" s="20">
        <f>ABS(E24)</f>
        <v>3.8789787720434608E-3</v>
      </c>
      <c r="G24" s="7">
        <f>RANK(F24,$F$24:$F$56,1)</f>
        <v>19</v>
      </c>
      <c r="H24" s="8">
        <v>6.1267113668192197</v>
      </c>
      <c r="I24" s="20">
        <f>MIN($H$24:$H$56)/H24</f>
        <v>0.95531066897706229</v>
      </c>
      <c r="J24" s="7">
        <f>RANK(I24,$I$24:$I$56,1)</f>
        <v>2</v>
      </c>
      <c r="K24" s="21">
        <f>I24*F24</f>
        <v>3.7056298056686622E-3</v>
      </c>
      <c r="L24" s="7">
        <f>RANK(K24,$K$24:$K$56,1)</f>
        <v>18</v>
      </c>
      <c r="M24" s="18">
        <f>IF(E24&gt;0,1,-1)</f>
        <v>-1</v>
      </c>
      <c r="N24" s="18">
        <f>K24*M24</f>
        <v>-3.7056298056686622E-3</v>
      </c>
    </row>
    <row r="25" spans="1:14" x14ac:dyDescent="0.25">
      <c r="A25" s="7">
        <v>8</v>
      </c>
      <c r="B25" s="7" t="s">
        <v>80</v>
      </c>
      <c r="C25" s="8">
        <v>5.9562139607504596</v>
      </c>
      <c r="D25" s="8">
        <v>5.9370964314902599</v>
      </c>
      <c r="E25" s="22">
        <f t="shared" ref="E25:E56" si="0">(C25-D25)/D25</f>
        <v>3.2200132641943733E-3</v>
      </c>
      <c r="F25" s="20">
        <f t="shared" ref="F25:F56" si="1">ABS(E25)</f>
        <v>3.2200132641943733E-3</v>
      </c>
      <c r="G25" s="7">
        <f t="shared" ref="G25:G56" si="2">RANK(F25,$F$24:$F$56,1)</f>
        <v>15</v>
      </c>
      <c r="H25" s="8">
        <v>5.9461098185765504</v>
      </c>
      <c r="I25" s="20">
        <f t="shared" ref="I25:I53" si="3">MIN($H$24:$H$56)/H25</f>
        <v>0.98432637691622371</v>
      </c>
      <c r="J25" s="7">
        <f t="shared" ref="J25:J56" si="4">RANK(I25,$I$24:$I$56,1)</f>
        <v>22</v>
      </c>
      <c r="K25" s="21">
        <f t="shared" ref="K25:K56" si="5">I25*F25</f>
        <v>3.1695439899666303E-3</v>
      </c>
      <c r="L25" s="7">
        <f t="shared" ref="L25:L56" si="6">RANK(K25,$K$24:$K$56,1)</f>
        <v>15</v>
      </c>
      <c r="M25" s="18">
        <f t="shared" ref="M25:M56" si="7">IF(E25&gt;0,1,-1)</f>
        <v>1</v>
      </c>
      <c r="N25" s="18">
        <f t="shared" ref="N25:N56" si="8">K25*M25</f>
        <v>3.1695439899666303E-3</v>
      </c>
    </row>
    <row r="26" spans="1:14" x14ac:dyDescent="0.25">
      <c r="A26" s="7">
        <v>11</v>
      </c>
      <c r="B26" s="7" t="s">
        <v>81</v>
      </c>
      <c r="C26" s="8">
        <v>6.1857681504778599</v>
      </c>
      <c r="D26" s="8">
        <v>6.1631492203895997</v>
      </c>
      <c r="E26" s="8">
        <f t="shared" si="0"/>
        <v>3.6700279807326121E-3</v>
      </c>
      <c r="F26" s="20">
        <f t="shared" si="1"/>
        <v>3.6700279807326121E-3</v>
      </c>
      <c r="G26" s="7">
        <f t="shared" si="2"/>
        <v>17</v>
      </c>
      <c r="H26" s="8">
        <v>6.1742523049689604</v>
      </c>
      <c r="I26" s="20">
        <f t="shared" si="3"/>
        <v>0.94795490131737736</v>
      </c>
      <c r="J26" s="7">
        <f t="shared" si="4"/>
        <v>1</v>
      </c>
      <c r="K26" s="21">
        <f t="shared" si="5"/>
        <v>3.479021012307397E-3</v>
      </c>
      <c r="L26" s="7">
        <f t="shared" si="6"/>
        <v>17</v>
      </c>
      <c r="M26" s="18">
        <f t="shared" si="7"/>
        <v>1</v>
      </c>
      <c r="N26" s="18">
        <f t="shared" si="8"/>
        <v>3.479021012307397E-3</v>
      </c>
    </row>
    <row r="27" spans="1:14" x14ac:dyDescent="0.25">
      <c r="A27" s="7">
        <v>13</v>
      </c>
      <c r="B27" s="7" t="s">
        <v>82</v>
      </c>
      <c r="C27" s="8">
        <v>5.9959615961889803</v>
      </c>
      <c r="D27" s="8">
        <v>6.0012545720614696</v>
      </c>
      <c r="E27" s="8">
        <f t="shared" si="0"/>
        <v>-8.8197822787430347E-4</v>
      </c>
      <c r="F27" s="20">
        <f t="shared" si="1"/>
        <v>8.8197822787430347E-4</v>
      </c>
      <c r="G27" s="7">
        <f t="shared" si="2"/>
        <v>3</v>
      </c>
      <c r="H27" s="8">
        <v>5.9988080547333302</v>
      </c>
      <c r="I27" s="20">
        <f t="shared" si="3"/>
        <v>0.97567928179452723</v>
      </c>
      <c r="J27" s="7">
        <f t="shared" si="4"/>
        <v>15</v>
      </c>
      <c r="K27" s="21">
        <f t="shared" si="5"/>
        <v>8.6052788393081031E-4</v>
      </c>
      <c r="L27" s="7">
        <f t="shared" si="6"/>
        <v>3</v>
      </c>
      <c r="M27" s="18">
        <f t="shared" si="7"/>
        <v>-1</v>
      </c>
      <c r="N27" s="18">
        <f t="shared" si="8"/>
        <v>-8.6052788393081031E-4</v>
      </c>
    </row>
    <row r="28" spans="1:14" x14ac:dyDescent="0.25">
      <c r="A28" s="7">
        <v>15</v>
      </c>
      <c r="B28" s="7" t="s">
        <v>83</v>
      </c>
      <c r="C28" s="8">
        <v>6.0410800822079702</v>
      </c>
      <c r="D28" s="8">
        <v>6.0524559548733698</v>
      </c>
      <c r="E28" s="8">
        <f t="shared" si="0"/>
        <v>-1.8795465427947325E-3</v>
      </c>
      <c r="F28" s="20">
        <f t="shared" si="1"/>
        <v>1.8795465427947325E-3</v>
      </c>
      <c r="G28" s="7">
        <f t="shared" si="2"/>
        <v>8</v>
      </c>
      <c r="H28" s="8">
        <v>6.0472415117238096</v>
      </c>
      <c r="I28" s="20">
        <f t="shared" si="3"/>
        <v>0.96786488899415979</v>
      </c>
      <c r="J28" s="7">
        <f t="shared" si="4"/>
        <v>8</v>
      </c>
      <c r="K28" s="21">
        <f t="shared" si="5"/>
        <v>1.8191471060013805E-3</v>
      </c>
      <c r="L28" s="7">
        <f t="shared" si="6"/>
        <v>8</v>
      </c>
      <c r="M28" s="18">
        <f t="shared" si="7"/>
        <v>-1</v>
      </c>
      <c r="N28" s="18">
        <f t="shared" si="8"/>
        <v>-1.8191471060013805E-3</v>
      </c>
    </row>
    <row r="29" spans="1:14" x14ac:dyDescent="0.25">
      <c r="A29" s="7">
        <v>17</v>
      </c>
      <c r="B29" s="7" t="s">
        <v>84</v>
      </c>
      <c r="C29" s="8">
        <v>6.0278046895449</v>
      </c>
      <c r="D29" s="8">
        <v>6.0121959095128599</v>
      </c>
      <c r="E29" s="8">
        <f t="shared" si="0"/>
        <v>2.5961861966844729E-3</v>
      </c>
      <c r="F29" s="20">
        <f t="shared" si="1"/>
        <v>2.5961861966844729E-3</v>
      </c>
      <c r="G29" s="7">
        <f t="shared" si="2"/>
        <v>12</v>
      </c>
      <c r="H29" s="8">
        <v>6.0194192162717002</v>
      </c>
      <c r="I29" s="20">
        <f t="shared" si="3"/>
        <v>0.97233844731130215</v>
      </c>
      <c r="J29" s="7">
        <f t="shared" si="4"/>
        <v>10</v>
      </c>
      <c r="K29" s="21">
        <f t="shared" si="5"/>
        <v>2.5243716554152152E-3</v>
      </c>
      <c r="L29" s="7">
        <f t="shared" si="6"/>
        <v>12</v>
      </c>
      <c r="M29" s="18">
        <f t="shared" si="7"/>
        <v>1</v>
      </c>
      <c r="N29" s="18">
        <f t="shared" si="8"/>
        <v>2.5243716554152152E-3</v>
      </c>
    </row>
    <row r="30" spans="1:14" x14ac:dyDescent="0.25">
      <c r="A30" s="7">
        <v>18</v>
      </c>
      <c r="B30" s="7" t="s">
        <v>85</v>
      </c>
      <c r="C30" s="8">
        <v>5.8555839950136397</v>
      </c>
      <c r="D30" s="8">
        <v>5.9093713127978402</v>
      </c>
      <c r="E30" s="8">
        <f t="shared" si="0"/>
        <v>-9.1020372450981574E-3</v>
      </c>
      <c r="F30" s="20">
        <f t="shared" si="1"/>
        <v>9.1020372450981574E-3</v>
      </c>
      <c r="G30" s="7">
        <f t="shared" si="2"/>
        <v>28</v>
      </c>
      <c r="H30" s="8">
        <v>5.8868689565562997</v>
      </c>
      <c r="I30" s="20">
        <f t="shared" si="3"/>
        <v>0.99423187056796269</v>
      </c>
      <c r="J30" s="7">
        <f t="shared" si="4"/>
        <v>31</v>
      </c>
      <c r="K30" s="21">
        <f t="shared" si="5"/>
        <v>9.0495355161732075E-3</v>
      </c>
      <c r="L30" s="7">
        <f t="shared" si="6"/>
        <v>28</v>
      </c>
      <c r="M30" s="18">
        <f t="shared" si="7"/>
        <v>-1</v>
      </c>
      <c r="N30" s="18">
        <f t="shared" si="8"/>
        <v>-9.0495355161732075E-3</v>
      </c>
    </row>
    <row r="31" spans="1:14" x14ac:dyDescent="0.25">
      <c r="A31" s="7">
        <v>19</v>
      </c>
      <c r="B31" s="7" t="s">
        <v>86</v>
      </c>
      <c r="C31" s="8">
        <v>6.0090484278067997</v>
      </c>
      <c r="D31" s="8">
        <v>5.9898312799727398</v>
      </c>
      <c r="E31" s="8">
        <f t="shared" si="0"/>
        <v>3.2082953485373265E-3</v>
      </c>
      <c r="F31" s="20">
        <f t="shared" si="1"/>
        <v>3.2082953485373265E-3</v>
      </c>
      <c r="G31" s="7">
        <f t="shared" si="2"/>
        <v>14</v>
      </c>
      <c r="H31" s="8">
        <v>5.9989768017384204</v>
      </c>
      <c r="I31" s="20">
        <f t="shared" si="3"/>
        <v>0.97565183662142974</v>
      </c>
      <c r="J31" s="7">
        <f t="shared" si="4"/>
        <v>14</v>
      </c>
      <c r="K31" s="21">
        <f t="shared" si="5"/>
        <v>3.1301792492244326E-3</v>
      </c>
      <c r="L31" s="7">
        <f t="shared" si="6"/>
        <v>14</v>
      </c>
      <c r="M31" s="18">
        <f t="shared" si="7"/>
        <v>1</v>
      </c>
      <c r="N31" s="18">
        <f t="shared" si="8"/>
        <v>3.1301792492244326E-3</v>
      </c>
    </row>
    <row r="32" spans="1:14" x14ac:dyDescent="0.25">
      <c r="A32" s="7">
        <v>20</v>
      </c>
      <c r="B32" s="7" t="s">
        <v>87</v>
      </c>
      <c r="C32" s="8">
        <v>5.9439296437296401</v>
      </c>
      <c r="D32" s="8">
        <v>5.9717957420073198</v>
      </c>
      <c r="E32" s="8">
        <f t="shared" si="0"/>
        <v>-4.6662845618884131E-3</v>
      </c>
      <c r="F32" s="20">
        <f t="shared" si="1"/>
        <v>4.6662845618884131E-3</v>
      </c>
      <c r="G32" s="7">
        <f t="shared" si="2"/>
        <v>21</v>
      </c>
      <c r="H32" s="8">
        <v>5.95938313886258</v>
      </c>
      <c r="I32" s="20">
        <f t="shared" si="3"/>
        <v>0.98213398905285676</v>
      </c>
      <c r="J32" s="7">
        <f t="shared" si="4"/>
        <v>20</v>
      </c>
      <c r="K32" s="21">
        <f t="shared" si="5"/>
        <v>4.5829166708232288E-3</v>
      </c>
      <c r="L32" s="7">
        <f t="shared" si="6"/>
        <v>21</v>
      </c>
      <c r="M32" s="18">
        <f t="shared" si="7"/>
        <v>-1</v>
      </c>
      <c r="N32" s="18">
        <f t="shared" si="8"/>
        <v>-4.5829166708232288E-3</v>
      </c>
    </row>
    <row r="33" spans="1:14" x14ac:dyDescent="0.25">
      <c r="A33" s="7">
        <v>23</v>
      </c>
      <c r="B33" s="7" t="s">
        <v>88</v>
      </c>
      <c r="C33" s="8">
        <v>5.9622020734346401</v>
      </c>
      <c r="D33" s="8">
        <v>5.9771935594171701</v>
      </c>
      <c r="E33" s="8">
        <f t="shared" si="0"/>
        <v>-2.5081145245682453E-3</v>
      </c>
      <c r="F33" s="20">
        <f t="shared" si="1"/>
        <v>2.5081145245682453E-3</v>
      </c>
      <c r="G33" s="7">
        <f t="shared" si="2"/>
        <v>11</v>
      </c>
      <c r="H33" s="8">
        <v>5.9702786025215202</v>
      </c>
      <c r="I33" s="20">
        <f t="shared" si="3"/>
        <v>0.98034164301704263</v>
      </c>
      <c r="J33" s="7">
        <f t="shared" si="4"/>
        <v>18</v>
      </c>
      <c r="K33" s="21">
        <f t="shared" si="5"/>
        <v>2.4588091138901423E-3</v>
      </c>
      <c r="L33" s="7">
        <f t="shared" si="6"/>
        <v>11</v>
      </c>
      <c r="M33" s="18">
        <f t="shared" si="7"/>
        <v>-1</v>
      </c>
      <c r="N33" s="18">
        <f t="shared" si="8"/>
        <v>-2.4588091138901423E-3</v>
      </c>
    </row>
    <row r="34" spans="1:14" x14ac:dyDescent="0.25">
      <c r="A34" s="7">
        <v>25</v>
      </c>
      <c r="B34" s="7" t="s">
        <v>89</v>
      </c>
      <c r="C34" s="8">
        <v>5.9570665293117804</v>
      </c>
      <c r="D34" s="8">
        <v>5.9470380276045098</v>
      </c>
      <c r="E34" s="8">
        <f t="shared" si="0"/>
        <v>1.6863019305948617E-3</v>
      </c>
      <c r="F34" s="20">
        <f t="shared" si="1"/>
        <v>1.6863019305948617E-3</v>
      </c>
      <c r="G34" s="7">
        <f t="shared" si="2"/>
        <v>7</v>
      </c>
      <c r="H34" s="8">
        <v>5.95164198939091</v>
      </c>
      <c r="I34" s="20">
        <f t="shared" si="3"/>
        <v>0.98341142577099572</v>
      </c>
      <c r="J34" s="7">
        <f t="shared" si="4"/>
        <v>21</v>
      </c>
      <c r="K34" s="21">
        <f t="shared" si="5"/>
        <v>1.6583285858466756E-3</v>
      </c>
      <c r="L34" s="7">
        <f t="shared" si="6"/>
        <v>7</v>
      </c>
      <c r="M34" s="18">
        <f t="shared" si="7"/>
        <v>1</v>
      </c>
      <c r="N34" s="18">
        <f t="shared" si="8"/>
        <v>1.6583285858466756E-3</v>
      </c>
    </row>
    <row r="35" spans="1:14" x14ac:dyDescent="0.25">
      <c r="A35" s="7">
        <v>27</v>
      </c>
      <c r="B35" s="7" t="s">
        <v>90</v>
      </c>
      <c r="C35" s="8">
        <v>5.9856413908242798</v>
      </c>
      <c r="D35" s="8">
        <v>6.0490961528008702</v>
      </c>
      <c r="E35" s="8">
        <f t="shared" si="0"/>
        <v>-1.0489957569480754E-2</v>
      </c>
      <c r="F35" s="20">
        <f t="shared" si="1"/>
        <v>1.0489957569480754E-2</v>
      </c>
      <c r="G35" s="7">
        <f t="shared" si="2"/>
        <v>29</v>
      </c>
      <c r="H35" s="8">
        <v>6.0186380132414596</v>
      </c>
      <c r="I35" s="20">
        <f t="shared" si="3"/>
        <v>0.97246465422718376</v>
      </c>
      <c r="J35" s="7">
        <f t="shared" si="4"/>
        <v>11</v>
      </c>
      <c r="K35" s="21">
        <f t="shared" si="5"/>
        <v>1.0201112960662929E-2</v>
      </c>
      <c r="L35" s="7">
        <f t="shared" si="6"/>
        <v>29</v>
      </c>
      <c r="M35" s="18">
        <f t="shared" si="7"/>
        <v>-1</v>
      </c>
      <c r="N35" s="18">
        <f t="shared" si="8"/>
        <v>-1.0201112960662929E-2</v>
      </c>
    </row>
    <row r="36" spans="1:14" x14ac:dyDescent="0.25">
      <c r="A36" s="7">
        <v>41</v>
      </c>
      <c r="B36" s="7" t="s">
        <v>91</v>
      </c>
      <c r="C36" s="8">
        <v>5.9028205084416303</v>
      </c>
      <c r="D36" s="8">
        <v>5.8978662951914202</v>
      </c>
      <c r="E36" s="8">
        <f t="shared" si="0"/>
        <v>8.4000094309517859E-4</v>
      </c>
      <c r="F36" s="20">
        <f t="shared" si="1"/>
        <v>8.4000094309517859E-4</v>
      </c>
      <c r="G36" s="7">
        <f t="shared" si="2"/>
        <v>2</v>
      </c>
      <c r="H36" s="8">
        <v>5.9000989016951397</v>
      </c>
      <c r="I36" s="20">
        <f t="shared" si="3"/>
        <v>0.99200247859978374</v>
      </c>
      <c r="J36" s="7">
        <f t="shared" si="4"/>
        <v>29</v>
      </c>
      <c r="K36" s="21">
        <f t="shared" si="5"/>
        <v>8.332830175765731E-4</v>
      </c>
      <c r="L36" s="7">
        <f t="shared" si="6"/>
        <v>2</v>
      </c>
      <c r="M36" s="18">
        <f t="shared" si="7"/>
        <v>1</v>
      </c>
      <c r="N36" s="18">
        <f t="shared" si="8"/>
        <v>8.332830175765731E-4</v>
      </c>
    </row>
    <row r="37" spans="1:14" x14ac:dyDescent="0.25">
      <c r="A37" s="7">
        <v>44</v>
      </c>
      <c r="B37" s="7" t="s">
        <v>92</v>
      </c>
      <c r="C37" s="8">
        <v>5.8956609050554896</v>
      </c>
      <c r="D37" s="8">
        <v>5.9181580246505998</v>
      </c>
      <c r="E37" s="8">
        <f t="shared" si="0"/>
        <v>-3.8013718966955854E-3</v>
      </c>
      <c r="F37" s="20">
        <f t="shared" si="1"/>
        <v>3.8013718966955854E-3</v>
      </c>
      <c r="G37" s="7">
        <f t="shared" si="2"/>
        <v>18</v>
      </c>
      <c r="H37" s="8">
        <v>5.9069991153364203</v>
      </c>
      <c r="I37" s="20">
        <f t="shared" si="3"/>
        <v>0.99084367886046321</v>
      </c>
      <c r="J37" s="7">
        <f t="shared" si="4"/>
        <v>28</v>
      </c>
      <c r="K37" s="21">
        <f t="shared" si="5"/>
        <v>3.7665653148386304E-3</v>
      </c>
      <c r="L37" s="7">
        <f t="shared" si="6"/>
        <v>19</v>
      </c>
      <c r="M37" s="18">
        <f t="shared" si="7"/>
        <v>-1</v>
      </c>
      <c r="N37" s="18">
        <f t="shared" si="8"/>
        <v>-3.7665653148386304E-3</v>
      </c>
    </row>
    <row r="38" spans="1:14" x14ac:dyDescent="0.25">
      <c r="A38" s="7">
        <v>47</v>
      </c>
      <c r="B38" s="7" t="s">
        <v>93</v>
      </c>
      <c r="C38" s="8">
        <v>5.9432290216078902</v>
      </c>
      <c r="D38" s="8">
        <v>5.9367931009488499</v>
      </c>
      <c r="E38" s="8">
        <f t="shared" si="0"/>
        <v>1.0840735982548698E-3</v>
      </c>
      <c r="F38" s="20">
        <f t="shared" si="1"/>
        <v>1.0840735982548698E-3</v>
      </c>
      <c r="G38" s="7">
        <f t="shared" si="2"/>
        <v>5</v>
      </c>
      <c r="H38" s="8">
        <v>5.9397825063490801</v>
      </c>
      <c r="I38" s="20">
        <f t="shared" si="3"/>
        <v>0.98537492378032632</v>
      </c>
      <c r="J38" s="7">
        <f t="shared" si="4"/>
        <v>23</v>
      </c>
      <c r="K38" s="21">
        <f t="shared" si="5"/>
        <v>1.0682189392526565E-3</v>
      </c>
      <c r="L38" s="7">
        <f t="shared" si="6"/>
        <v>5</v>
      </c>
      <c r="M38" s="18">
        <f t="shared" si="7"/>
        <v>1</v>
      </c>
      <c r="N38" s="18">
        <f t="shared" si="8"/>
        <v>1.0682189392526565E-3</v>
      </c>
    </row>
    <row r="39" spans="1:14" x14ac:dyDescent="0.25">
      <c r="A39" s="7">
        <v>50</v>
      </c>
      <c r="B39" s="7" t="s">
        <v>94</v>
      </c>
      <c r="C39" s="8">
        <v>5.9946736476703704</v>
      </c>
      <c r="D39" s="8">
        <v>5.9969238726020304</v>
      </c>
      <c r="E39" s="8">
        <f t="shared" si="0"/>
        <v>-3.7522986442108867E-4</v>
      </c>
      <c r="F39" s="20">
        <f t="shared" si="1"/>
        <v>3.7522986442108867E-4</v>
      </c>
      <c r="G39" s="7">
        <f t="shared" si="2"/>
        <v>1</v>
      </c>
      <c r="H39" s="8">
        <v>5.9959346819602501</v>
      </c>
      <c r="I39" s="20">
        <f t="shared" si="3"/>
        <v>0.97614684697531573</v>
      </c>
      <c r="J39" s="7">
        <f t="shared" si="4"/>
        <v>17</v>
      </c>
      <c r="K39" s="21">
        <f t="shared" si="5"/>
        <v>3.662794490456209E-4</v>
      </c>
      <c r="L39" s="7">
        <f t="shared" si="6"/>
        <v>1</v>
      </c>
      <c r="M39" s="18">
        <f t="shared" si="7"/>
        <v>-1</v>
      </c>
      <c r="N39" s="18">
        <f t="shared" si="8"/>
        <v>-3.662794490456209E-4</v>
      </c>
    </row>
    <row r="40" spans="1:14" x14ac:dyDescent="0.25">
      <c r="A40" s="7">
        <v>52</v>
      </c>
      <c r="B40" s="7" t="s">
        <v>95</v>
      </c>
      <c r="C40" s="8">
        <v>5.9788840581124898</v>
      </c>
      <c r="D40" s="8">
        <v>6.0233096481286497</v>
      </c>
      <c r="E40" s="8">
        <f t="shared" si="0"/>
        <v>-7.3756111857809304E-3</v>
      </c>
      <c r="F40" s="20">
        <f t="shared" si="1"/>
        <v>7.3756111857809304E-3</v>
      </c>
      <c r="G40" s="7">
        <f t="shared" si="2"/>
        <v>25</v>
      </c>
      <c r="H40" s="8">
        <v>6.00217448331576</v>
      </c>
      <c r="I40" s="20">
        <f t="shared" si="3"/>
        <v>0.97513205434709993</v>
      </c>
      <c r="J40" s="7">
        <f t="shared" si="4"/>
        <v>13</v>
      </c>
      <c r="K40" s="21">
        <f t="shared" si="5"/>
        <v>7.1921948876560084E-3</v>
      </c>
      <c r="L40" s="7">
        <f t="shared" si="6"/>
        <v>25</v>
      </c>
      <c r="M40" s="18">
        <f t="shared" si="7"/>
        <v>-1</v>
      </c>
      <c r="N40" s="18">
        <f t="shared" si="8"/>
        <v>-7.1921948876560084E-3</v>
      </c>
    </row>
    <row r="41" spans="1:14" x14ac:dyDescent="0.25">
      <c r="A41" s="7">
        <v>54</v>
      </c>
      <c r="B41" s="7" t="s">
        <v>96</v>
      </c>
      <c r="C41" s="8">
        <v>6.0172239263856104</v>
      </c>
      <c r="D41" s="8">
        <v>6.0023861713992304</v>
      </c>
      <c r="E41" s="8">
        <f t="shared" si="0"/>
        <v>2.4719760712965267E-3</v>
      </c>
      <c r="F41" s="20">
        <f t="shared" si="1"/>
        <v>2.4719760712965267E-3</v>
      </c>
      <c r="G41" s="7">
        <f t="shared" si="2"/>
        <v>10</v>
      </c>
      <c r="H41" s="8">
        <v>6.0094153112702502</v>
      </c>
      <c r="I41" s="20">
        <f t="shared" si="3"/>
        <v>0.97395710419426329</v>
      </c>
      <c r="J41" s="7">
        <f t="shared" si="4"/>
        <v>12</v>
      </c>
      <c r="K41" s="21">
        <f t="shared" si="5"/>
        <v>2.4075986560374769E-3</v>
      </c>
      <c r="L41" s="7">
        <f t="shared" si="6"/>
        <v>10</v>
      </c>
      <c r="M41" s="18">
        <f t="shared" si="7"/>
        <v>1</v>
      </c>
      <c r="N41" s="18">
        <f t="shared" si="8"/>
        <v>2.4075986560374769E-3</v>
      </c>
    </row>
    <row r="42" spans="1:14" x14ac:dyDescent="0.25">
      <c r="A42" s="7">
        <v>63</v>
      </c>
      <c r="B42" s="7" t="s">
        <v>97</v>
      </c>
      <c r="C42" s="8">
        <v>6.1172002609854603</v>
      </c>
      <c r="D42" s="8">
        <v>6.09511930252937</v>
      </c>
      <c r="E42" s="8">
        <f t="shared" si="0"/>
        <v>3.6227278515987625E-3</v>
      </c>
      <c r="F42" s="20">
        <f t="shared" si="1"/>
        <v>3.6227278515987625E-3</v>
      </c>
      <c r="G42" s="7">
        <f t="shared" si="2"/>
        <v>16</v>
      </c>
      <c r="H42" s="8">
        <v>6.1059441424940299</v>
      </c>
      <c r="I42" s="20">
        <f t="shared" si="3"/>
        <v>0.95855982267056306</v>
      </c>
      <c r="J42" s="7">
        <f t="shared" si="4"/>
        <v>3</v>
      </c>
      <c r="K42" s="21">
        <f t="shared" si="5"/>
        <v>3.4726013670122197E-3</v>
      </c>
      <c r="L42" s="7">
        <f t="shared" si="6"/>
        <v>16</v>
      </c>
      <c r="M42" s="18">
        <f t="shared" si="7"/>
        <v>1</v>
      </c>
      <c r="N42" s="18">
        <f t="shared" si="8"/>
        <v>3.4726013670122197E-3</v>
      </c>
    </row>
    <row r="43" spans="1:14" x14ac:dyDescent="0.25">
      <c r="A43" s="7">
        <v>66</v>
      </c>
      <c r="B43" s="7" t="s">
        <v>98</v>
      </c>
      <c r="C43" s="8">
        <v>6.1199056414409299</v>
      </c>
      <c r="D43" s="8">
        <v>6.0834995233870597</v>
      </c>
      <c r="E43" s="8">
        <f t="shared" si="0"/>
        <v>5.9844038639129604E-3</v>
      </c>
      <c r="F43" s="20">
        <f t="shared" si="1"/>
        <v>5.9844038639129604E-3</v>
      </c>
      <c r="G43" s="7">
        <f t="shared" si="2"/>
        <v>24</v>
      </c>
      <c r="H43" s="8">
        <v>6.10115696899841</v>
      </c>
      <c r="I43" s="20">
        <f t="shared" si="3"/>
        <v>0.95931194103112505</v>
      </c>
      <c r="J43" s="7">
        <f t="shared" si="4"/>
        <v>5</v>
      </c>
      <c r="K43" s="21">
        <f t="shared" si="5"/>
        <v>5.7409100866045067E-3</v>
      </c>
      <c r="L43" s="7">
        <f t="shared" si="6"/>
        <v>24</v>
      </c>
      <c r="M43" s="18">
        <f t="shared" si="7"/>
        <v>1</v>
      </c>
      <c r="N43" s="18">
        <f t="shared" si="8"/>
        <v>5.7409100866045067E-3</v>
      </c>
    </row>
    <row r="44" spans="1:14" x14ac:dyDescent="0.25">
      <c r="A44" s="7">
        <v>68</v>
      </c>
      <c r="B44" s="7" t="s">
        <v>99</v>
      </c>
      <c r="C44" s="8">
        <v>6.1012875919712899</v>
      </c>
      <c r="D44" s="8">
        <v>6.0712579802719002</v>
      </c>
      <c r="E44" s="8">
        <f t="shared" si="0"/>
        <v>4.9461926666546953E-3</v>
      </c>
      <c r="F44" s="20">
        <f t="shared" si="1"/>
        <v>4.9461926666546953E-3</v>
      </c>
      <c r="G44" s="7">
        <f t="shared" si="2"/>
        <v>22</v>
      </c>
      <c r="H44" s="8">
        <v>6.0853386458029401</v>
      </c>
      <c r="I44" s="20">
        <f t="shared" si="3"/>
        <v>0.96180559129641796</v>
      </c>
      <c r="J44" s="7">
        <f t="shared" si="4"/>
        <v>6</v>
      </c>
      <c r="K44" s="21">
        <f t="shared" si="5"/>
        <v>4.757275762417826E-3</v>
      </c>
      <c r="L44" s="7">
        <f t="shared" si="6"/>
        <v>22</v>
      </c>
      <c r="M44" s="18">
        <f t="shared" si="7"/>
        <v>1</v>
      </c>
      <c r="N44" s="18">
        <f t="shared" si="8"/>
        <v>4.757275762417826E-3</v>
      </c>
    </row>
    <row r="45" spans="1:14" x14ac:dyDescent="0.25">
      <c r="A45" s="7">
        <v>70</v>
      </c>
      <c r="B45" s="7" t="s">
        <v>100</v>
      </c>
      <c r="C45" s="8">
        <v>5.9533589844764503</v>
      </c>
      <c r="D45" s="8">
        <v>5.9718402705511098</v>
      </c>
      <c r="E45" s="8">
        <f t="shared" si="0"/>
        <v>-3.0947388472186894E-3</v>
      </c>
      <c r="F45" s="20">
        <f t="shared" si="1"/>
        <v>3.0947388472186894E-3</v>
      </c>
      <c r="G45" s="7">
        <f t="shared" si="2"/>
        <v>13</v>
      </c>
      <c r="H45" s="8">
        <v>5.9633285380547498</v>
      </c>
      <c r="I45" s="20">
        <f t="shared" si="3"/>
        <v>0.98148419915409735</v>
      </c>
      <c r="J45" s="7">
        <f t="shared" si="4"/>
        <v>19</v>
      </c>
      <c r="K45" s="21">
        <f t="shared" si="5"/>
        <v>3.0374372790535099E-3</v>
      </c>
      <c r="L45" s="7">
        <f t="shared" si="6"/>
        <v>13</v>
      </c>
      <c r="M45" s="18">
        <f t="shared" si="7"/>
        <v>-1</v>
      </c>
      <c r="N45" s="18">
        <f t="shared" si="8"/>
        <v>-3.0374372790535099E-3</v>
      </c>
    </row>
    <row r="46" spans="1:14" x14ac:dyDescent="0.25">
      <c r="A46" s="7">
        <v>73</v>
      </c>
      <c r="B46" s="7" t="s">
        <v>101</v>
      </c>
      <c r="C46" s="8">
        <v>5.93605026376596</v>
      </c>
      <c r="D46" s="8">
        <v>5.9234088551213597</v>
      </c>
      <c r="E46" s="8">
        <f t="shared" si="0"/>
        <v>2.1341441986856206E-3</v>
      </c>
      <c r="F46" s="20">
        <f t="shared" si="1"/>
        <v>2.1341441986856206E-3</v>
      </c>
      <c r="G46" s="7">
        <f t="shared" si="2"/>
        <v>9</v>
      </c>
      <c r="H46" s="8">
        <v>5.9289066694921297</v>
      </c>
      <c r="I46" s="20">
        <f t="shared" si="3"/>
        <v>0.98718247068760168</v>
      </c>
      <c r="J46" s="7">
        <f t="shared" si="4"/>
        <v>25</v>
      </c>
      <c r="K46" s="21">
        <f t="shared" si="5"/>
        <v>2.106789742862083E-3</v>
      </c>
      <c r="L46" s="7">
        <f t="shared" si="6"/>
        <v>9</v>
      </c>
      <c r="M46" s="18">
        <f t="shared" si="7"/>
        <v>1</v>
      </c>
      <c r="N46" s="18">
        <f t="shared" si="8"/>
        <v>2.106789742862083E-3</v>
      </c>
    </row>
    <row r="47" spans="1:14" x14ac:dyDescent="0.25">
      <c r="A47" s="7">
        <v>76</v>
      </c>
      <c r="B47" s="7" t="s">
        <v>102</v>
      </c>
      <c r="C47" s="8">
        <v>6.0594075965945899</v>
      </c>
      <c r="D47" s="8">
        <v>6.03165150722129</v>
      </c>
      <c r="E47" s="8">
        <f t="shared" si="0"/>
        <v>4.6017395633798624E-3</v>
      </c>
      <c r="F47" s="20">
        <f t="shared" si="1"/>
        <v>4.6017395633798624E-3</v>
      </c>
      <c r="G47" s="7">
        <f t="shared" si="2"/>
        <v>20</v>
      </c>
      <c r="H47" s="8">
        <v>6.0451466591118104</v>
      </c>
      <c r="I47" s="20">
        <f t="shared" si="3"/>
        <v>0.9682002876875424</v>
      </c>
      <c r="J47" s="7">
        <f t="shared" si="4"/>
        <v>9</v>
      </c>
      <c r="K47" s="21">
        <f t="shared" si="5"/>
        <v>4.4554055691275289E-3</v>
      </c>
      <c r="L47" s="7">
        <f t="shared" si="6"/>
        <v>20</v>
      </c>
      <c r="M47" s="18">
        <f t="shared" si="7"/>
        <v>1</v>
      </c>
      <c r="N47" s="18">
        <f t="shared" si="8"/>
        <v>4.4554055691275289E-3</v>
      </c>
    </row>
    <row r="48" spans="1:14" x14ac:dyDescent="0.25">
      <c r="A48" s="7">
        <v>81</v>
      </c>
      <c r="B48" s="7" t="s">
        <v>103</v>
      </c>
      <c r="C48" s="8">
        <v>5.9275923601930902</v>
      </c>
      <c r="D48" s="8">
        <v>5.9212845897892299</v>
      </c>
      <c r="E48" s="8">
        <f t="shared" si="0"/>
        <v>1.0652706027231924E-3</v>
      </c>
      <c r="F48" s="20">
        <f t="shared" si="1"/>
        <v>1.0652706027231924E-3</v>
      </c>
      <c r="G48" s="7">
        <f t="shared" si="2"/>
        <v>4</v>
      </c>
      <c r="H48" s="8">
        <v>5.92415025629042</v>
      </c>
      <c r="I48" s="20">
        <f t="shared" si="3"/>
        <v>0.98797506498939025</v>
      </c>
      <c r="J48" s="7">
        <f t="shared" si="4"/>
        <v>26</v>
      </c>
      <c r="K48" s="21">
        <f t="shared" si="5"/>
        <v>1.0524607929567329E-3</v>
      </c>
      <c r="L48" s="7">
        <f t="shared" si="6"/>
        <v>4</v>
      </c>
      <c r="M48" s="18">
        <f t="shared" si="7"/>
        <v>1</v>
      </c>
      <c r="N48" s="18">
        <f t="shared" si="8"/>
        <v>1.0524607929567329E-3</v>
      </c>
    </row>
    <row r="49" spans="1:25" x14ac:dyDescent="0.25">
      <c r="A49" s="7">
        <v>85</v>
      </c>
      <c r="B49" s="7" t="s">
        <v>104</v>
      </c>
      <c r="C49" s="8">
        <v>5.9776528432193698</v>
      </c>
      <c r="D49" s="8">
        <v>6.0112492663963897</v>
      </c>
      <c r="E49" s="8">
        <f t="shared" si="0"/>
        <v>-5.5889253112207304E-3</v>
      </c>
      <c r="F49" s="20">
        <f t="shared" si="1"/>
        <v>5.5889253112207304E-3</v>
      </c>
      <c r="G49" s="7">
        <f t="shared" si="2"/>
        <v>23</v>
      </c>
      <c r="H49" s="8">
        <v>5.9967875651928697</v>
      </c>
      <c r="I49" s="20">
        <f t="shared" si="3"/>
        <v>0.97600801609806531</v>
      </c>
      <c r="J49" s="7">
        <f t="shared" si="4"/>
        <v>16</v>
      </c>
      <c r="K49" s="21">
        <f t="shared" si="5"/>
        <v>5.4548359051248075E-3</v>
      </c>
      <c r="L49" s="7">
        <f t="shared" si="6"/>
        <v>23</v>
      </c>
      <c r="M49" s="18">
        <f t="shared" si="7"/>
        <v>-1</v>
      </c>
      <c r="N49" s="18">
        <f t="shared" si="8"/>
        <v>-5.4548359051248075E-3</v>
      </c>
    </row>
    <row r="50" spans="1:25" x14ac:dyDescent="0.25">
      <c r="A50" s="7">
        <v>86</v>
      </c>
      <c r="B50" s="7" t="s">
        <v>105</v>
      </c>
      <c r="C50" s="8">
        <v>5.9108200184738902</v>
      </c>
      <c r="D50" s="8">
        <v>5.9606330884096002</v>
      </c>
      <c r="E50" s="8">
        <f t="shared" si="0"/>
        <v>-8.3570099344935488E-3</v>
      </c>
      <c r="F50" s="20">
        <f t="shared" si="1"/>
        <v>8.3570099344935488E-3</v>
      </c>
      <c r="G50" s="7">
        <f t="shared" si="2"/>
        <v>27</v>
      </c>
      <c r="H50" s="8">
        <v>5.9394490818108796</v>
      </c>
      <c r="I50" s="20">
        <f t="shared" si="3"/>
        <v>0.98543024005198554</v>
      </c>
      <c r="J50" s="7">
        <f t="shared" si="4"/>
        <v>24</v>
      </c>
      <c r="K50" s="21">
        <f t="shared" si="5"/>
        <v>8.2352503058648052E-3</v>
      </c>
      <c r="L50" s="7">
        <f t="shared" si="6"/>
        <v>27</v>
      </c>
      <c r="M50" s="18">
        <f t="shared" si="7"/>
        <v>-1</v>
      </c>
      <c r="N50" s="18">
        <f t="shared" si="8"/>
        <v>-8.2352503058648052E-3</v>
      </c>
    </row>
    <row r="51" spans="1:25" x14ac:dyDescent="0.25">
      <c r="A51" s="7">
        <v>88</v>
      </c>
      <c r="B51" s="7" t="s">
        <v>106</v>
      </c>
      <c r="C51" s="8">
        <v>6.0632766859736096</v>
      </c>
      <c r="D51" s="8">
        <v>6.1451875529724704</v>
      </c>
      <c r="E51" s="8">
        <f t="shared" si="0"/>
        <v>-1.3329270472670926E-2</v>
      </c>
      <c r="F51" s="20">
        <f t="shared" si="1"/>
        <v>1.3329270472670926E-2</v>
      </c>
      <c r="G51" s="7">
        <f t="shared" si="2"/>
        <v>30</v>
      </c>
      <c r="H51" s="8">
        <v>6.1043023765655802</v>
      </c>
      <c r="I51" s="20">
        <f t="shared" si="3"/>
        <v>0.95881762950255789</v>
      </c>
      <c r="J51" s="7">
        <f t="shared" si="4"/>
        <v>4</v>
      </c>
      <c r="K51" s="21">
        <f t="shared" si="5"/>
        <v>1.2780339517604777E-2</v>
      </c>
      <c r="L51" s="7">
        <f t="shared" si="6"/>
        <v>30</v>
      </c>
      <c r="M51" s="18">
        <f t="shared" si="7"/>
        <v>-1</v>
      </c>
      <c r="N51" s="18">
        <f t="shared" si="8"/>
        <v>-1.2780339517604777E-2</v>
      </c>
    </row>
    <row r="52" spans="1:25" x14ac:dyDescent="0.25">
      <c r="A52" s="7">
        <v>91</v>
      </c>
      <c r="B52" s="7" t="s">
        <v>107</v>
      </c>
      <c r="C52" s="8">
        <v>5.9134622902832801</v>
      </c>
      <c r="D52" s="8">
        <v>5.8673692279143603</v>
      </c>
      <c r="E52" s="8">
        <f t="shared" si="0"/>
        <v>7.8558312215343869E-3</v>
      </c>
      <c r="F52" s="20">
        <f t="shared" si="1"/>
        <v>7.8558312215343869E-3</v>
      </c>
      <c r="G52" s="7">
        <f t="shared" si="2"/>
        <v>26</v>
      </c>
      <c r="H52" s="8">
        <v>5.8875920667531103</v>
      </c>
      <c r="I52" s="20">
        <f t="shared" si="3"/>
        <v>0.99410975966159376</v>
      </c>
      <c r="J52" s="7">
        <f t="shared" si="4"/>
        <v>30</v>
      </c>
      <c r="K52" s="21">
        <f t="shared" si="5"/>
        <v>7.8095584875815943E-3</v>
      </c>
      <c r="L52" s="7">
        <f t="shared" si="6"/>
        <v>26</v>
      </c>
      <c r="M52" s="18">
        <f t="shared" si="7"/>
        <v>1</v>
      </c>
      <c r="N52" s="18">
        <f t="shared" si="8"/>
        <v>7.8095584875815943E-3</v>
      </c>
    </row>
    <row r="53" spans="1:25" x14ac:dyDescent="0.25">
      <c r="A53" s="7">
        <v>94</v>
      </c>
      <c r="B53" s="7" t="s">
        <v>108</v>
      </c>
      <c r="C53" s="8">
        <v>5.9944326225351698</v>
      </c>
      <c r="D53" s="8">
        <v>6.1422849223391403</v>
      </c>
      <c r="E53" s="8">
        <f t="shared" si="0"/>
        <v>-2.4071221324533484E-2</v>
      </c>
      <c r="F53" s="20">
        <f t="shared" si="1"/>
        <v>2.4071221324533484E-2</v>
      </c>
      <c r="G53" s="7">
        <f t="shared" si="2"/>
        <v>32</v>
      </c>
      <c r="H53" s="8">
        <v>6.0813289582082897</v>
      </c>
      <c r="I53" s="20">
        <f t="shared" si="3"/>
        <v>0.96243975201595633</v>
      </c>
      <c r="J53" s="7">
        <f t="shared" si="4"/>
        <v>7</v>
      </c>
      <c r="K53" s="21">
        <f t="shared" si="5"/>
        <v>2.3167100282305206E-2</v>
      </c>
      <c r="L53" s="7">
        <f t="shared" si="6"/>
        <v>32</v>
      </c>
      <c r="M53" s="18">
        <f t="shared" si="7"/>
        <v>-1</v>
      </c>
      <c r="N53" s="18">
        <f t="shared" si="8"/>
        <v>-2.3167100282305206E-2</v>
      </c>
    </row>
    <row r="54" spans="1:25" x14ac:dyDescent="0.25">
      <c r="A54" s="7">
        <v>95</v>
      </c>
      <c r="B54" s="7" t="s">
        <v>109</v>
      </c>
      <c r="C54" s="8">
        <v>5.9271632077692598</v>
      </c>
      <c r="D54" s="8">
        <v>5.92000177448584</v>
      </c>
      <c r="E54" s="8">
        <f t="shared" si="0"/>
        <v>1.2097012055442774E-3</v>
      </c>
      <c r="F54" s="20">
        <f t="shared" si="1"/>
        <v>1.2097012055442774E-3</v>
      </c>
      <c r="G54" s="7">
        <f t="shared" si="2"/>
        <v>6</v>
      </c>
      <c r="H54" s="8">
        <v>5.9229808402662103</v>
      </c>
      <c r="I54" s="20">
        <f>MIN($H$24:$H$56)/H54</f>
        <v>0.98817012789836733</v>
      </c>
      <c r="J54" s="7">
        <f t="shared" si="4"/>
        <v>27</v>
      </c>
      <c r="K54" s="21">
        <f t="shared" si="5"/>
        <v>1.1953905950014979E-3</v>
      </c>
      <c r="L54" s="7">
        <f t="shared" si="6"/>
        <v>6</v>
      </c>
      <c r="M54" s="18">
        <f t="shared" si="7"/>
        <v>1</v>
      </c>
      <c r="N54" s="18">
        <f t="shared" si="8"/>
        <v>1.1953905950014979E-3</v>
      </c>
    </row>
    <row r="55" spans="1:25" x14ac:dyDescent="0.25">
      <c r="A55" s="7">
        <v>97</v>
      </c>
      <c r="B55" s="7" t="s">
        <v>110</v>
      </c>
      <c r="C55" s="8">
        <v>5.8991180438531803</v>
      </c>
      <c r="D55" s="8">
        <v>5.8117983699940803</v>
      </c>
      <c r="E55" s="8">
        <f t="shared" si="0"/>
        <v>1.5024553210573433E-2</v>
      </c>
      <c r="F55" s="20">
        <f t="shared" si="1"/>
        <v>1.5024553210573433E-2</v>
      </c>
      <c r="G55" s="7">
        <f t="shared" si="2"/>
        <v>31</v>
      </c>
      <c r="H55" s="8">
        <v>5.8529127344654404</v>
      </c>
      <c r="I55" s="20">
        <f>MIN($H$24:$H$56)/H55</f>
        <v>1</v>
      </c>
      <c r="J55" s="7">
        <f>RANK(I55,$I$24:$I$56,1)</f>
        <v>33</v>
      </c>
      <c r="K55" s="21">
        <f t="shared" si="5"/>
        <v>1.5024553210573433E-2</v>
      </c>
      <c r="L55" s="7">
        <f t="shared" si="6"/>
        <v>31</v>
      </c>
      <c r="M55" s="18">
        <f t="shared" si="7"/>
        <v>1</v>
      </c>
      <c r="N55" s="18">
        <f t="shared" si="8"/>
        <v>1.5024553210573433E-2</v>
      </c>
    </row>
    <row r="56" spans="1:25" x14ac:dyDescent="0.25">
      <c r="A56" s="7">
        <v>99</v>
      </c>
      <c r="B56" s="7" t="s">
        <v>111</v>
      </c>
      <c r="C56" s="8">
        <v>5.9641161074927602</v>
      </c>
      <c r="D56" s="8">
        <v>5.7927217176127401</v>
      </c>
      <c r="E56" s="8">
        <f t="shared" si="0"/>
        <v>2.9587886012009925E-2</v>
      </c>
      <c r="F56" s="20">
        <f t="shared" si="1"/>
        <v>2.9587886012009925E-2</v>
      </c>
      <c r="G56" s="7">
        <f t="shared" si="2"/>
        <v>33</v>
      </c>
      <c r="H56" s="8">
        <v>5.86300756029895</v>
      </c>
      <c r="I56" s="20">
        <f>MIN($H$24:$H$56)/H56</f>
        <v>0.99827821715566833</v>
      </c>
      <c r="J56" s="7">
        <f t="shared" si="4"/>
        <v>32</v>
      </c>
      <c r="K56" s="21">
        <f t="shared" si="5"/>
        <v>2.9536942097474407E-2</v>
      </c>
      <c r="L56" s="7">
        <f t="shared" si="6"/>
        <v>33</v>
      </c>
      <c r="M56" s="18">
        <f t="shared" si="7"/>
        <v>1</v>
      </c>
      <c r="N56" s="18">
        <f t="shared" si="8"/>
        <v>2.9536942097474407E-2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5.9888446428384743</v>
      </c>
      <c r="D58" s="19">
        <f>AVERAGE(D24:D56)</f>
        <v>5.9900990503293876</v>
      </c>
      <c r="E58" s="19">
        <f>AVERAGE(E24:E56)</f>
        <v>-1.3911971365986977E-4</v>
      </c>
      <c r="F58" s="19">
        <f>AVERAGE(F24:F56)</f>
        <v>5.8851394548724359E-3</v>
      </c>
      <c r="G58" s="15" t="s">
        <v>114</v>
      </c>
      <c r="H58" s="19">
        <f>AVERAGE(H24:H56)</f>
        <v>5.9895475102768936</v>
      </c>
      <c r="I58" s="19">
        <f>AVERAGE(I24:I56)</f>
        <v>0.9773618239765548</v>
      </c>
      <c r="J58" s="15" t="s">
        <v>114</v>
      </c>
      <c r="K58" s="19">
        <f>AVERAGE(K24:K56)</f>
        <v>5.7606095398752321E-3</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7.70323105035675E-2</v>
      </c>
      <c r="D59" s="19">
        <f t="shared" ref="D59:K59" si="9">_xlfn.STDEV.S(D24:D56)</f>
        <v>9.1200193761702006E-2</v>
      </c>
      <c r="E59" s="19">
        <f t="shared" si="9"/>
        <v>8.8259874938035419E-3</v>
      </c>
      <c r="F59" s="19">
        <f t="shared" si="9"/>
        <v>6.4962149270799494E-3</v>
      </c>
      <c r="G59" s="15" t="s">
        <v>114</v>
      </c>
      <c r="H59" s="19">
        <f t="shared" si="9"/>
        <v>8.135224493200785E-2</v>
      </c>
      <c r="I59" s="19">
        <f t="shared" si="9"/>
        <v>1.3214579386340275E-2</v>
      </c>
      <c r="J59" s="15" t="s">
        <v>114</v>
      </c>
      <c r="K59" s="19">
        <f t="shared" si="9"/>
        <v>6.4005118606871355E-3</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5.9339768615180363E-3</v>
      </c>
      <c r="D60" s="19">
        <f t="shared" ref="D60:K60" si="10">_xlfn.VAR.S(D24:D56)</f>
        <v>8.3174753421719899E-3</v>
      </c>
      <c r="E60" s="19">
        <f t="shared" si="10"/>
        <v>7.7898055240776517E-5</v>
      </c>
      <c r="F60" s="19">
        <f t="shared" si="10"/>
        <v>4.2200808378816356E-5</v>
      </c>
      <c r="G60" s="15" t="s">
        <v>114</v>
      </c>
      <c r="H60" s="19">
        <f t="shared" si="10"/>
        <v>6.618187755477397E-3</v>
      </c>
      <c r="I60" s="19">
        <f t="shared" si="10"/>
        <v>1.7462510835788931E-4</v>
      </c>
      <c r="J60" s="15" t="s">
        <v>114</v>
      </c>
      <c r="K60" s="19">
        <f t="shared" si="10"/>
        <v>4.0966552078796694E-5</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6.1857681504778599</v>
      </c>
      <c r="D61" s="19">
        <f t="shared" ref="D61:K61" si="11">MAX(D24:D56)</f>
        <v>6.1631492203895997</v>
      </c>
      <c r="E61" s="19">
        <f t="shared" si="11"/>
        <v>2.9587886012009925E-2</v>
      </c>
      <c r="F61" s="19">
        <f t="shared" si="11"/>
        <v>2.9587886012009925E-2</v>
      </c>
      <c r="G61" s="15" t="s">
        <v>114</v>
      </c>
      <c r="H61" s="19">
        <f t="shared" si="11"/>
        <v>6.1742523049689604</v>
      </c>
      <c r="I61" s="19">
        <f t="shared" si="11"/>
        <v>1</v>
      </c>
      <c r="J61" s="15" t="s">
        <v>114</v>
      </c>
      <c r="K61" s="19">
        <f t="shared" si="11"/>
        <v>2.9536942097474407E-2</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5.8555839950136397</v>
      </c>
      <c r="D62" s="19">
        <f>MIN(D24:D56)</f>
        <v>5.7927217176127401</v>
      </c>
      <c r="E62" s="19">
        <f>MIN(E24:E56)</f>
        <v>-2.4071221324533484E-2</v>
      </c>
      <c r="F62" s="19">
        <f>MIN(F24:F56)</f>
        <v>3.7522986442108867E-4</v>
      </c>
      <c r="G62" s="15" t="s">
        <v>114</v>
      </c>
      <c r="H62" s="19">
        <f>MIN(H24:H56)</f>
        <v>5.8529127344654404</v>
      </c>
      <c r="I62" s="19">
        <f>MIN(I24:I56)</f>
        <v>0.94795490131737736</v>
      </c>
      <c r="J62" s="15" t="s">
        <v>114</v>
      </c>
      <c r="K62" s="19">
        <f>MIN(K24:K56)</f>
        <v>3.662794490456209E-4</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DBA87-D43D-45C4-A89E-5F51CF4E7196}">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11</v>
      </c>
      <c r="I15" s="28"/>
      <c r="J15" s="28"/>
      <c r="K15" s="28"/>
      <c r="L15" s="28"/>
    </row>
    <row r="16" spans="1:12" s="4" customFormat="1" ht="44.1" customHeight="1" x14ac:dyDescent="0.25">
      <c r="A16" s="2" t="s">
        <v>5</v>
      </c>
      <c r="B16" s="23" t="s">
        <v>19</v>
      </c>
      <c r="C16" s="23"/>
      <c r="D16" s="23"/>
      <c r="E16" s="23"/>
      <c r="F16" s="23"/>
      <c r="G16" s="23"/>
      <c r="H16" s="23"/>
      <c r="I16" s="23"/>
      <c r="J16" s="23"/>
      <c r="K16" s="23"/>
      <c r="L16" s="23"/>
    </row>
    <row r="17" spans="1:14" s="4" customFormat="1" ht="44.1" customHeight="1" x14ac:dyDescent="0.25">
      <c r="A17" s="2" t="s">
        <v>56</v>
      </c>
      <c r="B17" s="23" t="s">
        <v>122</v>
      </c>
      <c r="C17" s="23"/>
      <c r="D17" s="23"/>
      <c r="E17" s="23"/>
      <c r="F17" s="23"/>
      <c r="G17" s="23"/>
      <c r="H17" s="23"/>
      <c r="I17" s="23"/>
      <c r="J17" s="23"/>
      <c r="K17" s="23"/>
      <c r="L17" s="23"/>
    </row>
    <row r="18" spans="1:14" s="4" customFormat="1" ht="44.1" customHeight="1" x14ac:dyDescent="0.25">
      <c r="A18" s="2" t="s">
        <v>58</v>
      </c>
      <c r="B18" s="23" t="s">
        <v>123</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177</v>
      </c>
      <c r="C20" s="23"/>
      <c r="D20" s="23"/>
      <c r="E20" s="23"/>
      <c r="F20" s="23"/>
      <c r="G20" s="23"/>
      <c r="H20" s="23"/>
      <c r="I20" s="23"/>
      <c r="J20" s="23"/>
      <c r="K20" s="23"/>
      <c r="L20" s="23"/>
    </row>
    <row r="21" spans="1:14" s="4" customFormat="1" ht="43.7" customHeight="1" x14ac:dyDescent="0.25">
      <c r="A21" s="16" t="s">
        <v>62</v>
      </c>
      <c r="B21" s="30" t="s">
        <v>121</v>
      </c>
      <c r="C21" s="30"/>
      <c r="D21" s="30"/>
      <c r="E21" s="17" t="s">
        <v>64</v>
      </c>
      <c r="F21" s="31" t="s">
        <v>124</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6.23091382150331</v>
      </c>
      <c r="D24" s="8">
        <v>6.3314276941883696</v>
      </c>
      <c r="E24" s="8">
        <f>(C24-D24)/D24</f>
        <v>-1.5875388228364592E-2</v>
      </c>
      <c r="F24" s="20">
        <f>ABS(E24)</f>
        <v>1.5875388228364592E-2</v>
      </c>
      <c r="G24" s="7">
        <f>RANK(F24,$F$24:$F$56,1)</f>
        <v>20</v>
      </c>
      <c r="H24" s="8">
        <v>6.2848936836718696</v>
      </c>
      <c r="I24" s="8">
        <f>MIN($H$24:$H$56)/H24</f>
        <v>0.91114978446374872</v>
      </c>
      <c r="J24" s="7">
        <f>RANK(I24,$I$24:$I$56,1)</f>
        <v>9</v>
      </c>
      <c r="K24" s="20">
        <f>I24*F24</f>
        <v>1.4464856562552732E-2</v>
      </c>
      <c r="L24" s="7">
        <f>RANK(K24,$K$24:$K$56,1)</f>
        <v>18</v>
      </c>
      <c r="M24" s="18">
        <f>IF(E24&gt;0,1,-1)</f>
        <v>-1</v>
      </c>
      <c r="N24" s="18">
        <f>K24*M24</f>
        <v>-1.4464856562552732E-2</v>
      </c>
    </row>
    <row r="25" spans="1:14" x14ac:dyDescent="0.25">
      <c r="A25" s="7">
        <v>8</v>
      </c>
      <c r="B25" s="7" t="s">
        <v>80</v>
      </c>
      <c r="C25" s="8">
        <v>5.8590661336227798</v>
      </c>
      <c r="D25" s="8">
        <v>5.9731103761597097</v>
      </c>
      <c r="E25" s="8">
        <f t="shared" ref="E25:E56" si="0">(C25-D25)/D25</f>
        <v>-1.9092940755307514E-2</v>
      </c>
      <c r="F25" s="20">
        <f t="shared" ref="F25:F56" si="1">ABS(E25)</f>
        <v>1.9092940755307514E-2</v>
      </c>
      <c r="G25" s="7">
        <f t="shared" ref="G25:G56" si="2">RANK(F25,$F$24:$F$56,1)</f>
        <v>25</v>
      </c>
      <c r="H25" s="8">
        <v>5.9190175498771103</v>
      </c>
      <c r="I25" s="8">
        <f t="shared" ref="I25:I56" si="3">MIN($H$24:$H$56)/H25</f>
        <v>0.96747128674658045</v>
      </c>
      <c r="J25" s="7">
        <f t="shared" ref="J25:J56" si="4">RANK(I25,$I$24:$I$56,1)</f>
        <v>30</v>
      </c>
      <c r="K25" s="20">
        <f t="shared" ref="K25:K56" si="5">I25*F25</f>
        <v>1.8471871960313586E-2</v>
      </c>
      <c r="L25" s="7">
        <f t="shared" ref="L25:L56" si="6">RANK(K25,$K$24:$K$56,1)</f>
        <v>27</v>
      </c>
      <c r="M25" s="18">
        <f t="shared" ref="M25:M56" si="7">IF(E25&gt;0,1,-1)</f>
        <v>-1</v>
      </c>
      <c r="N25" s="18">
        <f t="shared" ref="N25:N56" si="8">K25*M25</f>
        <v>-1.8471871960313586E-2</v>
      </c>
    </row>
    <row r="26" spans="1:14" x14ac:dyDescent="0.25">
      <c r="A26" s="7">
        <v>11</v>
      </c>
      <c r="B26" s="7" t="s">
        <v>81</v>
      </c>
      <c r="C26" s="8">
        <v>5.6820307569714199</v>
      </c>
      <c r="D26" s="8">
        <v>5.7658688501132804</v>
      </c>
      <c r="E26" s="8">
        <f t="shared" si="0"/>
        <v>-1.4540409315798673E-2</v>
      </c>
      <c r="F26" s="20">
        <f t="shared" si="1"/>
        <v>1.4540409315798673E-2</v>
      </c>
      <c r="G26" s="7">
        <f t="shared" si="2"/>
        <v>16</v>
      </c>
      <c r="H26" s="8">
        <v>5.7264795252551997</v>
      </c>
      <c r="I26" s="8">
        <f t="shared" si="3"/>
        <v>1</v>
      </c>
      <c r="J26" s="7">
        <f t="shared" si="4"/>
        <v>33</v>
      </c>
      <c r="K26" s="20">
        <f t="shared" si="5"/>
        <v>1.4540409315798673E-2</v>
      </c>
      <c r="L26" s="7">
        <f t="shared" si="6"/>
        <v>19</v>
      </c>
      <c r="M26" s="18">
        <f t="shared" si="7"/>
        <v>-1</v>
      </c>
      <c r="N26" s="18">
        <f t="shared" si="8"/>
        <v>-1.4540409315798673E-2</v>
      </c>
    </row>
    <row r="27" spans="1:14" x14ac:dyDescent="0.25">
      <c r="A27" s="7">
        <v>13</v>
      </c>
      <c r="B27" s="7" t="s">
        <v>82</v>
      </c>
      <c r="C27" s="8">
        <v>5.91527043948353</v>
      </c>
      <c r="D27" s="8">
        <v>6.0420859488568501</v>
      </c>
      <c r="E27" s="8">
        <f t="shared" si="0"/>
        <v>-2.0988696692954743E-2</v>
      </c>
      <c r="F27" s="20">
        <f t="shared" si="1"/>
        <v>2.0988696692954743E-2</v>
      </c>
      <c r="G27" s="7">
        <f t="shared" si="2"/>
        <v>27</v>
      </c>
      <c r="H27" s="8">
        <v>5.9840490428120399</v>
      </c>
      <c r="I27" s="8">
        <f t="shared" si="3"/>
        <v>0.95695731841198239</v>
      </c>
      <c r="J27" s="7">
        <f t="shared" si="4"/>
        <v>28</v>
      </c>
      <c r="K27" s="20">
        <f t="shared" si="5"/>
        <v>2.0085286904252413E-2</v>
      </c>
      <c r="L27" s="7">
        <f t="shared" si="6"/>
        <v>28</v>
      </c>
      <c r="M27" s="18">
        <f t="shared" si="7"/>
        <v>-1</v>
      </c>
      <c r="N27" s="18">
        <f t="shared" si="8"/>
        <v>-2.0085286904252413E-2</v>
      </c>
    </row>
    <row r="28" spans="1:14" x14ac:dyDescent="0.25">
      <c r="A28" s="7">
        <v>15</v>
      </c>
      <c r="B28" s="7" t="s">
        <v>83</v>
      </c>
      <c r="C28" s="8">
        <v>6.0808976998101496</v>
      </c>
      <c r="D28" s="8">
        <v>6.2019423282469797</v>
      </c>
      <c r="E28" s="8">
        <f t="shared" si="0"/>
        <v>-1.9517212839198415E-2</v>
      </c>
      <c r="F28" s="20">
        <f t="shared" si="1"/>
        <v>1.9517212839198415E-2</v>
      </c>
      <c r="G28" s="7">
        <f t="shared" si="2"/>
        <v>26</v>
      </c>
      <c r="H28" s="8">
        <v>6.1496664443023299</v>
      </c>
      <c r="I28" s="8">
        <f t="shared" si="3"/>
        <v>0.93118538657666328</v>
      </c>
      <c r="J28" s="7">
        <f t="shared" si="4"/>
        <v>17</v>
      </c>
      <c r="K28" s="20">
        <f t="shared" si="5"/>
        <v>1.8174143382567991E-2</v>
      </c>
      <c r="L28" s="7">
        <f t="shared" si="6"/>
        <v>25</v>
      </c>
      <c r="M28" s="18">
        <f t="shared" si="7"/>
        <v>-1</v>
      </c>
      <c r="N28" s="18">
        <f t="shared" si="8"/>
        <v>-1.8174143382567991E-2</v>
      </c>
    </row>
    <row r="29" spans="1:14" x14ac:dyDescent="0.25">
      <c r="A29" s="7">
        <v>17</v>
      </c>
      <c r="B29" s="7" t="s">
        <v>84</v>
      </c>
      <c r="C29" s="8">
        <v>6.05714072851758</v>
      </c>
      <c r="D29" s="8">
        <v>6.1411342977977696</v>
      </c>
      <c r="E29" s="8">
        <f t="shared" si="0"/>
        <v>-1.367720769602938E-2</v>
      </c>
      <c r="F29" s="20">
        <f t="shared" si="1"/>
        <v>1.367720769602938E-2</v>
      </c>
      <c r="G29" s="7">
        <f t="shared" si="2"/>
        <v>15</v>
      </c>
      <c r="H29" s="8">
        <v>6.1029522397827796</v>
      </c>
      <c r="I29" s="8">
        <f t="shared" si="3"/>
        <v>0.93831301643268639</v>
      </c>
      <c r="J29" s="7">
        <f t="shared" si="4"/>
        <v>23</v>
      </c>
      <c r="K29" s="20">
        <f t="shared" si="5"/>
        <v>1.2833502009637681E-2</v>
      </c>
      <c r="L29" s="7">
        <f t="shared" si="6"/>
        <v>14</v>
      </c>
      <c r="M29" s="18">
        <f t="shared" si="7"/>
        <v>-1</v>
      </c>
      <c r="N29" s="18">
        <f t="shared" si="8"/>
        <v>-1.2833502009637681E-2</v>
      </c>
    </row>
    <row r="30" spans="1:14" x14ac:dyDescent="0.25">
      <c r="A30" s="7">
        <v>18</v>
      </c>
      <c r="B30" s="7" t="s">
        <v>85</v>
      </c>
      <c r="C30" s="8">
        <v>6.0871175352449001</v>
      </c>
      <c r="D30" s="8">
        <v>6.1612346671685003</v>
      </c>
      <c r="E30" s="8">
        <f t="shared" si="0"/>
        <v>-1.2029590808892536E-2</v>
      </c>
      <c r="F30" s="20">
        <f t="shared" si="1"/>
        <v>1.2029590808892536E-2</v>
      </c>
      <c r="G30" s="7">
        <f t="shared" si="2"/>
        <v>11</v>
      </c>
      <c r="H30" s="8">
        <v>6.1281368289994198</v>
      </c>
      <c r="I30" s="8">
        <f t="shared" si="3"/>
        <v>0.9344568643044151</v>
      </c>
      <c r="J30" s="7">
        <f t="shared" si="4"/>
        <v>21</v>
      </c>
      <c r="K30" s="20">
        <f t="shared" si="5"/>
        <v>1.1241133706142931E-2</v>
      </c>
      <c r="L30" s="7">
        <f t="shared" si="6"/>
        <v>11</v>
      </c>
      <c r="M30" s="18">
        <f t="shared" si="7"/>
        <v>-1</v>
      </c>
      <c r="N30" s="18">
        <f t="shared" si="8"/>
        <v>-1.1241133706142931E-2</v>
      </c>
    </row>
    <row r="31" spans="1:14" x14ac:dyDescent="0.25">
      <c r="A31" s="7">
        <v>19</v>
      </c>
      <c r="B31" s="7" t="s">
        <v>86</v>
      </c>
      <c r="C31" s="8">
        <v>6.1963438117037102</v>
      </c>
      <c r="D31" s="8">
        <v>6.2551450351369704</v>
      </c>
      <c r="E31" s="8">
        <f t="shared" si="0"/>
        <v>-9.4004572400730336E-3</v>
      </c>
      <c r="F31" s="20">
        <f t="shared" si="1"/>
        <v>9.4004572400730336E-3</v>
      </c>
      <c r="G31" s="7">
        <f t="shared" si="2"/>
        <v>8</v>
      </c>
      <c r="H31" s="8">
        <v>6.2282337491529596</v>
      </c>
      <c r="I31" s="8">
        <f t="shared" si="3"/>
        <v>0.91943876159657645</v>
      </c>
      <c r="J31" s="7">
        <f t="shared" si="4"/>
        <v>13</v>
      </c>
      <c r="K31" s="20">
        <f t="shared" si="5"/>
        <v>8.643144763254321E-3</v>
      </c>
      <c r="L31" s="7">
        <f t="shared" si="6"/>
        <v>8</v>
      </c>
      <c r="M31" s="18">
        <f t="shared" si="7"/>
        <v>-1</v>
      </c>
      <c r="N31" s="18">
        <f t="shared" si="8"/>
        <v>-8.643144763254321E-3</v>
      </c>
    </row>
    <row r="32" spans="1:14" x14ac:dyDescent="0.25">
      <c r="A32" s="7">
        <v>20</v>
      </c>
      <c r="B32" s="7" t="s">
        <v>87</v>
      </c>
      <c r="C32" s="8">
        <v>6.0121261450654497</v>
      </c>
      <c r="D32" s="8">
        <v>6.1755325341367797</v>
      </c>
      <c r="E32" s="8">
        <f t="shared" si="0"/>
        <v>-2.6460291184292342E-2</v>
      </c>
      <c r="F32" s="20">
        <f t="shared" si="1"/>
        <v>2.6460291184292342E-2</v>
      </c>
      <c r="G32" s="7">
        <f t="shared" si="2"/>
        <v>33</v>
      </c>
      <c r="H32" s="8">
        <v>6.1033153805764702</v>
      </c>
      <c r="I32" s="8">
        <f t="shared" si="3"/>
        <v>0.93825718780311862</v>
      </c>
      <c r="J32" s="7">
        <f t="shared" si="4"/>
        <v>22</v>
      </c>
      <c r="K32" s="20">
        <f t="shared" si="5"/>
        <v>2.4826558395025785E-2</v>
      </c>
      <c r="L32" s="7">
        <f t="shared" si="6"/>
        <v>33</v>
      </c>
      <c r="M32" s="18">
        <f t="shared" si="7"/>
        <v>-1</v>
      </c>
      <c r="N32" s="18">
        <f t="shared" si="8"/>
        <v>-2.4826558395025785E-2</v>
      </c>
    </row>
    <row r="33" spans="1:14" x14ac:dyDescent="0.25">
      <c r="A33" s="7">
        <v>23</v>
      </c>
      <c r="B33" s="7" t="s">
        <v>88</v>
      </c>
      <c r="C33" s="8">
        <v>6.0045280251331503</v>
      </c>
      <c r="D33" s="8">
        <v>6.1393714807491202</v>
      </c>
      <c r="E33" s="8">
        <f t="shared" si="0"/>
        <v>-2.1963723165928449E-2</v>
      </c>
      <c r="F33" s="20">
        <f t="shared" si="1"/>
        <v>2.1963723165928449E-2</v>
      </c>
      <c r="G33" s="7">
        <f t="shared" si="2"/>
        <v>29</v>
      </c>
      <c r="H33" s="8">
        <v>6.0770495946154002</v>
      </c>
      <c r="I33" s="8">
        <f t="shared" si="3"/>
        <v>0.94231245542724795</v>
      </c>
      <c r="J33" s="7">
        <f t="shared" si="4"/>
        <v>25</v>
      </c>
      <c r="K33" s="20">
        <f t="shared" si="5"/>
        <v>2.0696689906810364E-2</v>
      </c>
      <c r="L33" s="7">
        <f t="shared" si="6"/>
        <v>31</v>
      </c>
      <c r="M33" s="18">
        <f t="shared" si="7"/>
        <v>-1</v>
      </c>
      <c r="N33" s="18">
        <f t="shared" si="8"/>
        <v>-2.0696689906810364E-2</v>
      </c>
    </row>
    <row r="34" spans="1:14" x14ac:dyDescent="0.25">
      <c r="A34" s="7">
        <v>25</v>
      </c>
      <c r="B34" s="7" t="s">
        <v>89</v>
      </c>
      <c r="C34" s="8">
        <v>6.0277199931795797</v>
      </c>
      <c r="D34" s="8">
        <v>6.1284730483629204</v>
      </c>
      <c r="E34" s="8">
        <f t="shared" si="0"/>
        <v>-1.6440156363297462E-2</v>
      </c>
      <c r="F34" s="20">
        <f t="shared" si="1"/>
        <v>1.6440156363297462E-2</v>
      </c>
      <c r="G34" s="7">
        <f t="shared" si="2"/>
        <v>21</v>
      </c>
      <c r="H34" s="8">
        <v>6.0826860238981704</v>
      </c>
      <c r="I34" s="8">
        <f t="shared" si="3"/>
        <v>0.94143927579962594</v>
      </c>
      <c r="J34" s="7">
        <f t="shared" si="4"/>
        <v>24</v>
      </c>
      <c r="K34" s="20">
        <f t="shared" si="5"/>
        <v>1.5477408900695376E-2</v>
      </c>
      <c r="L34" s="7">
        <f t="shared" si="6"/>
        <v>23</v>
      </c>
      <c r="M34" s="18">
        <f t="shared" si="7"/>
        <v>-1</v>
      </c>
      <c r="N34" s="18">
        <f t="shared" si="8"/>
        <v>-1.5477408900695376E-2</v>
      </c>
    </row>
    <row r="35" spans="1:14" x14ac:dyDescent="0.25">
      <c r="A35" s="7">
        <v>27</v>
      </c>
      <c r="B35" s="7" t="s">
        <v>90</v>
      </c>
      <c r="C35" s="8">
        <v>6.4681716423756797</v>
      </c>
      <c r="D35" s="8">
        <v>6.4626651517164602</v>
      </c>
      <c r="E35" s="8">
        <f t="shared" si="0"/>
        <v>8.5204641273375946E-4</v>
      </c>
      <c r="F35" s="20">
        <f t="shared" si="1"/>
        <v>8.5204641273375946E-4</v>
      </c>
      <c r="G35" s="7">
        <f t="shared" si="2"/>
        <v>2</v>
      </c>
      <c r="H35" s="8">
        <v>6.4656420639999501</v>
      </c>
      <c r="I35" s="8">
        <f t="shared" si="3"/>
        <v>0.88567840108868168</v>
      </c>
      <c r="J35" s="7">
        <f t="shared" si="4"/>
        <v>6</v>
      </c>
      <c r="K35" s="20">
        <f t="shared" si="5"/>
        <v>7.5463910448338297E-4</v>
      </c>
      <c r="L35" s="7">
        <f t="shared" si="6"/>
        <v>2</v>
      </c>
      <c r="M35" s="18">
        <f t="shared" si="7"/>
        <v>1</v>
      </c>
      <c r="N35" s="18">
        <f t="shared" si="8"/>
        <v>7.5463910448338297E-4</v>
      </c>
    </row>
    <row r="36" spans="1:14" x14ac:dyDescent="0.25">
      <c r="A36" s="7">
        <v>41</v>
      </c>
      <c r="B36" s="7" t="s">
        <v>91</v>
      </c>
      <c r="C36" s="8">
        <v>6.0898350612387198</v>
      </c>
      <c r="D36" s="8">
        <v>6.1845549974529197</v>
      </c>
      <c r="E36" s="8">
        <f t="shared" si="0"/>
        <v>-1.5315562114527222E-2</v>
      </c>
      <c r="F36" s="20">
        <f t="shared" si="1"/>
        <v>1.5315562114527222E-2</v>
      </c>
      <c r="G36" s="7">
        <f t="shared" si="2"/>
        <v>19</v>
      </c>
      <c r="H36" s="8">
        <v>6.1437176614069999</v>
      </c>
      <c r="I36" s="8">
        <f t="shared" si="3"/>
        <v>0.93208702626867679</v>
      </c>
      <c r="J36" s="7">
        <f t="shared" si="4"/>
        <v>19</v>
      </c>
      <c r="K36" s="20">
        <f t="shared" si="5"/>
        <v>1.4275436746962886E-2</v>
      </c>
      <c r="L36" s="7">
        <f t="shared" si="6"/>
        <v>17</v>
      </c>
      <c r="M36" s="18">
        <f t="shared" si="7"/>
        <v>-1</v>
      </c>
      <c r="N36" s="18">
        <f t="shared" si="8"/>
        <v>-1.4275436746962886E-2</v>
      </c>
    </row>
    <row r="37" spans="1:14" x14ac:dyDescent="0.25">
      <c r="A37" s="7">
        <v>44</v>
      </c>
      <c r="B37" s="7" t="s">
        <v>92</v>
      </c>
      <c r="C37" s="8">
        <v>6.2661141392967599</v>
      </c>
      <c r="D37" s="8">
        <v>6.33770853634533</v>
      </c>
      <c r="E37" s="8">
        <f t="shared" si="0"/>
        <v>-1.1296574564449035E-2</v>
      </c>
      <c r="F37" s="20">
        <f t="shared" si="1"/>
        <v>1.1296574564449035E-2</v>
      </c>
      <c r="G37" s="7">
        <f t="shared" si="2"/>
        <v>9</v>
      </c>
      <c r="H37" s="8">
        <v>6.3038062711596998</v>
      </c>
      <c r="I37" s="8">
        <f t="shared" si="3"/>
        <v>0.90841616619060683</v>
      </c>
      <c r="J37" s="7">
        <f t="shared" si="4"/>
        <v>8</v>
      </c>
      <c r="K37" s="20">
        <f t="shared" si="5"/>
        <v>1.0261990956923116E-2</v>
      </c>
      <c r="L37" s="7">
        <f t="shared" si="6"/>
        <v>9</v>
      </c>
      <c r="M37" s="18">
        <f t="shared" si="7"/>
        <v>-1</v>
      </c>
      <c r="N37" s="18">
        <f t="shared" si="8"/>
        <v>-1.0261990956923116E-2</v>
      </c>
    </row>
    <row r="38" spans="1:14" x14ac:dyDescent="0.25">
      <c r="A38" s="7">
        <v>47</v>
      </c>
      <c r="B38" s="7" t="s">
        <v>93</v>
      </c>
      <c r="C38" s="8">
        <v>5.8051554396910099</v>
      </c>
      <c r="D38" s="8">
        <v>5.9137513060496296</v>
      </c>
      <c r="E38" s="8">
        <f t="shared" si="0"/>
        <v>-1.8363279201059519E-2</v>
      </c>
      <c r="F38" s="20">
        <f t="shared" si="1"/>
        <v>1.8363279201059519E-2</v>
      </c>
      <c r="G38" s="7">
        <f t="shared" si="2"/>
        <v>24</v>
      </c>
      <c r="H38" s="8">
        <v>5.8606880717983101</v>
      </c>
      <c r="I38" s="8">
        <f t="shared" si="3"/>
        <v>0.97710020651177065</v>
      </c>
      <c r="J38" s="7">
        <f t="shared" si="4"/>
        <v>32</v>
      </c>
      <c r="K38" s="20">
        <f t="shared" si="5"/>
        <v>1.794276389958856E-2</v>
      </c>
      <c r="L38" s="7">
        <f t="shared" si="6"/>
        <v>24</v>
      </c>
      <c r="M38" s="18">
        <f t="shared" si="7"/>
        <v>-1</v>
      </c>
      <c r="N38" s="18">
        <f t="shared" si="8"/>
        <v>-1.794276389958856E-2</v>
      </c>
    </row>
    <row r="39" spans="1:14" x14ac:dyDescent="0.25">
      <c r="A39" s="7">
        <v>50</v>
      </c>
      <c r="B39" s="7" t="s">
        <v>94</v>
      </c>
      <c r="C39" s="8">
        <v>6.1163903796208698</v>
      </c>
      <c r="D39" s="8">
        <v>6.2701029607368604</v>
      </c>
      <c r="E39" s="8">
        <f t="shared" si="0"/>
        <v>-2.451516060877033E-2</v>
      </c>
      <c r="F39" s="20">
        <f t="shared" si="1"/>
        <v>2.451516060877033E-2</v>
      </c>
      <c r="G39" s="7">
        <f t="shared" si="2"/>
        <v>32</v>
      </c>
      <c r="H39" s="8">
        <v>6.2034254149984198</v>
      </c>
      <c r="I39" s="8">
        <f t="shared" si="3"/>
        <v>0.92311572109981732</v>
      </c>
      <c r="J39" s="7">
        <f t="shared" si="4"/>
        <v>14</v>
      </c>
      <c r="K39" s="20">
        <f t="shared" si="5"/>
        <v>2.2630330163242861E-2</v>
      </c>
      <c r="L39" s="7">
        <f t="shared" si="6"/>
        <v>32</v>
      </c>
      <c r="M39" s="18">
        <f t="shared" si="7"/>
        <v>-1</v>
      </c>
      <c r="N39" s="18">
        <f t="shared" si="8"/>
        <v>-2.2630330163242861E-2</v>
      </c>
    </row>
    <row r="40" spans="1:14" x14ac:dyDescent="0.25">
      <c r="A40" s="7">
        <v>52</v>
      </c>
      <c r="B40" s="7" t="s">
        <v>95</v>
      </c>
      <c r="C40" s="8">
        <v>6.2291032929672197</v>
      </c>
      <c r="D40" s="8">
        <v>6.26428512333261</v>
      </c>
      <c r="E40" s="8">
        <f t="shared" si="0"/>
        <v>-5.6162562323908974E-3</v>
      </c>
      <c r="F40" s="20">
        <f t="shared" si="1"/>
        <v>5.6162562323908974E-3</v>
      </c>
      <c r="G40" s="7">
        <f t="shared" si="2"/>
        <v>6</v>
      </c>
      <c r="H40" s="8">
        <v>6.2479197839082303</v>
      </c>
      <c r="I40" s="8">
        <f t="shared" si="3"/>
        <v>0.91654178083463533</v>
      </c>
      <c r="J40" s="7">
        <f t="shared" si="4"/>
        <v>11</v>
      </c>
      <c r="K40" s="20">
        <f t="shared" si="5"/>
        <v>5.1475334888591729E-3</v>
      </c>
      <c r="L40" s="7">
        <f t="shared" si="6"/>
        <v>6</v>
      </c>
      <c r="M40" s="18">
        <f t="shared" si="7"/>
        <v>-1</v>
      </c>
      <c r="N40" s="18">
        <f t="shared" si="8"/>
        <v>-5.1475334888591729E-3</v>
      </c>
    </row>
    <row r="41" spans="1:14" x14ac:dyDescent="0.25">
      <c r="A41" s="7">
        <v>54</v>
      </c>
      <c r="B41" s="7" t="s">
        <v>96</v>
      </c>
      <c r="C41" s="8">
        <v>6.1044423501919596</v>
      </c>
      <c r="D41" s="8">
        <v>6.18534558031965</v>
      </c>
      <c r="E41" s="8">
        <f t="shared" si="0"/>
        <v>-1.307982376685725E-2</v>
      </c>
      <c r="F41" s="20">
        <f t="shared" si="1"/>
        <v>1.307982376685725E-2</v>
      </c>
      <c r="G41" s="7">
        <f t="shared" si="2"/>
        <v>13</v>
      </c>
      <c r="H41" s="8">
        <v>6.1480008574768297</v>
      </c>
      <c r="I41" s="8">
        <f t="shared" si="3"/>
        <v>0.93143765884336194</v>
      </c>
      <c r="J41" s="7">
        <f t="shared" si="4"/>
        <v>18</v>
      </c>
      <c r="K41" s="20">
        <f t="shared" si="5"/>
        <v>1.2183040427485281E-2</v>
      </c>
      <c r="L41" s="7">
        <f t="shared" si="6"/>
        <v>13</v>
      </c>
      <c r="M41" s="18">
        <f t="shared" si="7"/>
        <v>-1</v>
      </c>
      <c r="N41" s="18">
        <f t="shared" si="8"/>
        <v>-1.2183040427485281E-2</v>
      </c>
    </row>
    <row r="42" spans="1:14" x14ac:dyDescent="0.25">
      <c r="A42" s="7">
        <v>63</v>
      </c>
      <c r="B42" s="7" t="s">
        <v>97</v>
      </c>
      <c r="C42" s="8">
        <v>5.8480375883226499</v>
      </c>
      <c r="D42" s="8">
        <v>5.93748137391563</v>
      </c>
      <c r="E42" s="8">
        <f t="shared" si="0"/>
        <v>-1.5064263777891076E-2</v>
      </c>
      <c r="F42" s="20">
        <f t="shared" si="1"/>
        <v>1.5064263777891076E-2</v>
      </c>
      <c r="G42" s="7">
        <f t="shared" si="2"/>
        <v>18</v>
      </c>
      <c r="H42" s="8">
        <v>5.8967762928559901</v>
      </c>
      <c r="I42" s="8">
        <f t="shared" si="3"/>
        <v>0.97112036150886261</v>
      </c>
      <c r="J42" s="7">
        <f t="shared" si="4"/>
        <v>31</v>
      </c>
      <c r="K42" s="20">
        <f t="shared" si="5"/>
        <v>1.4629213285850446E-2</v>
      </c>
      <c r="L42" s="7">
        <f t="shared" si="6"/>
        <v>20</v>
      </c>
      <c r="M42" s="18">
        <f t="shared" si="7"/>
        <v>-1</v>
      </c>
      <c r="N42" s="18">
        <f t="shared" si="8"/>
        <v>-1.4629213285850446E-2</v>
      </c>
    </row>
    <row r="43" spans="1:14" x14ac:dyDescent="0.25">
      <c r="A43" s="7">
        <v>66</v>
      </c>
      <c r="B43" s="7" t="s">
        <v>98</v>
      </c>
      <c r="C43" s="8">
        <v>5.9847394576881703</v>
      </c>
      <c r="D43" s="8">
        <v>6.0745941826505696</v>
      </c>
      <c r="E43" s="8">
        <f t="shared" si="0"/>
        <v>-1.4791889344481673E-2</v>
      </c>
      <c r="F43" s="20">
        <f t="shared" si="1"/>
        <v>1.4791889344481673E-2</v>
      </c>
      <c r="G43" s="7">
        <f t="shared" si="2"/>
        <v>17</v>
      </c>
      <c r="H43" s="8">
        <v>6.03397504320266</v>
      </c>
      <c r="I43" s="8">
        <f t="shared" si="3"/>
        <v>0.94903931226996752</v>
      </c>
      <c r="J43" s="7">
        <f t="shared" si="4"/>
        <v>26</v>
      </c>
      <c r="K43" s="20">
        <f t="shared" si="5"/>
        <v>1.4038084490660348E-2</v>
      </c>
      <c r="L43" s="7">
        <f t="shared" si="6"/>
        <v>16</v>
      </c>
      <c r="M43" s="18">
        <f t="shared" si="7"/>
        <v>-1</v>
      </c>
      <c r="N43" s="18">
        <f t="shared" si="8"/>
        <v>-1.4038084490660348E-2</v>
      </c>
    </row>
    <row r="44" spans="1:14" x14ac:dyDescent="0.25">
      <c r="A44" s="7">
        <v>68</v>
      </c>
      <c r="B44" s="7" t="s">
        <v>99</v>
      </c>
      <c r="C44" s="8">
        <v>6.1110391810865803</v>
      </c>
      <c r="D44" s="8">
        <v>6.2133158509366204</v>
      </c>
      <c r="E44" s="8">
        <f t="shared" si="0"/>
        <v>-1.6460883738048264E-2</v>
      </c>
      <c r="F44" s="20">
        <f t="shared" si="1"/>
        <v>1.6460883738048264E-2</v>
      </c>
      <c r="G44" s="7">
        <f t="shared" si="2"/>
        <v>22</v>
      </c>
      <c r="H44" s="8">
        <v>6.1674487345266202</v>
      </c>
      <c r="I44" s="8">
        <f t="shared" si="3"/>
        <v>0.92850054726798359</v>
      </c>
      <c r="J44" s="7">
        <f t="shared" si="4"/>
        <v>16</v>
      </c>
      <c r="K44" s="20">
        <f t="shared" si="5"/>
        <v>1.5283939559292465E-2</v>
      </c>
      <c r="L44" s="7">
        <f t="shared" si="6"/>
        <v>21</v>
      </c>
      <c r="M44" s="18">
        <f t="shared" si="7"/>
        <v>-1</v>
      </c>
      <c r="N44" s="18">
        <f t="shared" si="8"/>
        <v>-1.5283939559292465E-2</v>
      </c>
    </row>
    <row r="45" spans="1:14" x14ac:dyDescent="0.25">
      <c r="A45" s="7">
        <v>70</v>
      </c>
      <c r="B45" s="7" t="s">
        <v>100</v>
      </c>
      <c r="C45" s="8">
        <v>5.9209094130560596</v>
      </c>
      <c r="D45" s="8">
        <v>6.0026022966416299</v>
      </c>
      <c r="E45" s="8">
        <f t="shared" si="0"/>
        <v>-1.3609577904449268E-2</v>
      </c>
      <c r="F45" s="20">
        <f t="shared" si="1"/>
        <v>1.3609577904449268E-2</v>
      </c>
      <c r="G45" s="7">
        <f t="shared" si="2"/>
        <v>14</v>
      </c>
      <c r="H45" s="8">
        <v>5.96476890845857</v>
      </c>
      <c r="I45" s="8">
        <f t="shared" si="3"/>
        <v>0.96005052553411496</v>
      </c>
      <c r="J45" s="7">
        <f t="shared" si="4"/>
        <v>29</v>
      </c>
      <c r="K45" s="20">
        <f t="shared" si="5"/>
        <v>1.3065882419463999E-2</v>
      </c>
      <c r="L45" s="7">
        <f t="shared" si="6"/>
        <v>15</v>
      </c>
      <c r="M45" s="18">
        <f t="shared" si="7"/>
        <v>-1</v>
      </c>
      <c r="N45" s="18">
        <f t="shared" si="8"/>
        <v>-1.3065882419463999E-2</v>
      </c>
    </row>
    <row r="46" spans="1:14" x14ac:dyDescent="0.25">
      <c r="A46" s="7">
        <v>73</v>
      </c>
      <c r="B46" s="7" t="s">
        <v>101</v>
      </c>
      <c r="C46" s="8">
        <v>6.1916803216882297</v>
      </c>
      <c r="D46" s="8">
        <v>6.2698432885122797</v>
      </c>
      <c r="E46" s="8">
        <f t="shared" si="0"/>
        <v>-1.2466494492336291E-2</v>
      </c>
      <c r="F46" s="20">
        <f t="shared" si="1"/>
        <v>1.2466494492336291E-2</v>
      </c>
      <c r="G46" s="7">
        <f t="shared" si="2"/>
        <v>12</v>
      </c>
      <c r="H46" s="8">
        <v>6.2351346152030098</v>
      </c>
      <c r="I46" s="8">
        <f t="shared" si="3"/>
        <v>0.91842115345712572</v>
      </c>
      <c r="J46" s="7">
        <f t="shared" si="4"/>
        <v>12</v>
      </c>
      <c r="K46" s="20">
        <f t="shared" si="5"/>
        <v>1.1449492251218402E-2</v>
      </c>
      <c r="L46" s="7">
        <f t="shared" si="6"/>
        <v>12</v>
      </c>
      <c r="M46" s="18">
        <f t="shared" si="7"/>
        <v>-1</v>
      </c>
      <c r="N46" s="18">
        <f t="shared" si="8"/>
        <v>-1.1449492251218402E-2</v>
      </c>
    </row>
    <row r="47" spans="1:14" x14ac:dyDescent="0.25">
      <c r="A47" s="7">
        <v>76</v>
      </c>
      <c r="B47" s="7" t="s">
        <v>102</v>
      </c>
      <c r="C47" s="8">
        <v>6.0893948547681997</v>
      </c>
      <c r="D47" s="8">
        <v>6.1913107133025296</v>
      </c>
      <c r="E47" s="8">
        <f t="shared" si="0"/>
        <v>-1.6461111912111824E-2</v>
      </c>
      <c r="F47" s="20">
        <f t="shared" si="1"/>
        <v>1.6461111912111824E-2</v>
      </c>
      <c r="G47" s="7">
        <f t="shared" si="2"/>
        <v>23</v>
      </c>
      <c r="H47" s="8">
        <v>6.1436127148548998</v>
      </c>
      <c r="I47" s="8">
        <f t="shared" si="3"/>
        <v>0.93210294838554908</v>
      </c>
      <c r="J47" s="7">
        <f t="shared" si="4"/>
        <v>20</v>
      </c>
      <c r="K47" s="20">
        <f t="shared" si="5"/>
        <v>1.5343450946983915E-2</v>
      </c>
      <c r="L47" s="7">
        <f t="shared" si="6"/>
        <v>22</v>
      </c>
      <c r="M47" s="18">
        <f t="shared" si="7"/>
        <v>-1</v>
      </c>
      <c r="N47" s="18">
        <f t="shared" si="8"/>
        <v>-1.5343450946983915E-2</v>
      </c>
    </row>
    <row r="48" spans="1:14" x14ac:dyDescent="0.25">
      <c r="A48" s="7">
        <v>81</v>
      </c>
      <c r="B48" s="7" t="s">
        <v>103</v>
      </c>
      <c r="C48" s="8">
        <v>6.13352755945058</v>
      </c>
      <c r="D48" s="8">
        <v>6.2037592340547798</v>
      </c>
      <c r="E48" s="8">
        <f t="shared" si="0"/>
        <v>-1.132082531808642E-2</v>
      </c>
      <c r="F48" s="20">
        <f t="shared" si="1"/>
        <v>1.132082531808642E-2</v>
      </c>
      <c r="G48" s="7">
        <f t="shared" si="2"/>
        <v>10</v>
      </c>
      <c r="H48" s="8">
        <v>6.1717135008535298</v>
      </c>
      <c r="I48" s="8">
        <f t="shared" si="3"/>
        <v>0.92785893649522855</v>
      </c>
      <c r="J48" s="7">
        <f t="shared" si="4"/>
        <v>15</v>
      </c>
      <c r="K48" s="20">
        <f t="shared" si="5"/>
        <v>1.0504128939887922E-2</v>
      </c>
      <c r="L48" s="7">
        <f t="shared" si="6"/>
        <v>10</v>
      </c>
      <c r="M48" s="18">
        <f t="shared" si="7"/>
        <v>-1</v>
      </c>
      <c r="N48" s="18">
        <f t="shared" si="8"/>
        <v>-1.0504128939887922E-2</v>
      </c>
    </row>
    <row r="49" spans="1:25" x14ac:dyDescent="0.25">
      <c r="A49" s="7">
        <v>85</v>
      </c>
      <c r="B49" s="7" t="s">
        <v>104</v>
      </c>
      <c r="C49" s="8">
        <v>6.1946888732180003</v>
      </c>
      <c r="D49" s="8">
        <v>6.3357526042178396</v>
      </c>
      <c r="E49" s="8">
        <f t="shared" si="0"/>
        <v>-2.2264715782294005E-2</v>
      </c>
      <c r="F49" s="20">
        <f t="shared" si="1"/>
        <v>2.2264715782294005E-2</v>
      </c>
      <c r="G49" s="7">
        <f t="shared" si="2"/>
        <v>30</v>
      </c>
      <c r="H49" s="8">
        <v>6.2772818380933</v>
      </c>
      <c r="I49" s="8">
        <f t="shared" si="3"/>
        <v>0.91225464666958389</v>
      </c>
      <c r="J49" s="7">
        <f t="shared" si="4"/>
        <v>10</v>
      </c>
      <c r="K49" s="20">
        <f t="shared" si="5"/>
        <v>2.0311090429175324E-2</v>
      </c>
      <c r="L49" s="7">
        <f t="shared" si="6"/>
        <v>30</v>
      </c>
      <c r="M49" s="18">
        <f t="shared" si="7"/>
        <v>-1</v>
      </c>
      <c r="N49" s="18">
        <f t="shared" si="8"/>
        <v>-2.0311090429175324E-2</v>
      </c>
    </row>
    <row r="50" spans="1:25" x14ac:dyDescent="0.25">
      <c r="A50" s="7">
        <v>86</v>
      </c>
      <c r="B50" s="7" t="s">
        <v>105</v>
      </c>
      <c r="C50" s="8">
        <v>6.9735113032151501</v>
      </c>
      <c r="D50" s="8">
        <v>6.9985671176463402</v>
      </c>
      <c r="E50" s="8">
        <f t="shared" si="0"/>
        <v>-3.5801349061886987E-3</v>
      </c>
      <c r="F50" s="20">
        <f t="shared" si="1"/>
        <v>3.5801349061886987E-3</v>
      </c>
      <c r="G50" s="7">
        <f t="shared" si="2"/>
        <v>4</v>
      </c>
      <c r="H50" s="8">
        <v>6.9879024879982596</v>
      </c>
      <c r="I50" s="8">
        <f t="shared" si="3"/>
        <v>0.8194847502652538</v>
      </c>
      <c r="J50" s="7">
        <f t="shared" si="4"/>
        <v>1</v>
      </c>
      <c r="K50" s="20">
        <f t="shared" si="5"/>
        <v>2.9338659595139639E-3</v>
      </c>
      <c r="L50" s="7">
        <f t="shared" si="6"/>
        <v>4</v>
      </c>
      <c r="M50" s="18">
        <f t="shared" si="7"/>
        <v>-1</v>
      </c>
      <c r="N50" s="18">
        <f t="shared" si="8"/>
        <v>-2.9338659595139639E-3</v>
      </c>
    </row>
    <row r="51" spans="1:25" x14ac:dyDescent="0.25">
      <c r="A51" s="7">
        <v>88</v>
      </c>
      <c r="B51" s="7" t="s">
        <v>106</v>
      </c>
      <c r="C51" s="8">
        <v>6.0071294562731099</v>
      </c>
      <c r="D51" s="8">
        <v>6.0096825504690097</v>
      </c>
      <c r="E51" s="8">
        <f t="shared" si="0"/>
        <v>-4.2483012612713213E-4</v>
      </c>
      <c r="F51" s="20">
        <f t="shared" si="1"/>
        <v>4.2483012612713213E-4</v>
      </c>
      <c r="G51" s="7">
        <f t="shared" si="2"/>
        <v>1</v>
      </c>
      <c r="H51" s="8">
        <v>6.0083452593666298</v>
      </c>
      <c r="I51" s="8">
        <f t="shared" si="3"/>
        <v>0.95308762696817073</v>
      </c>
      <c r="J51" s="7">
        <f t="shared" si="4"/>
        <v>27</v>
      </c>
      <c r="K51" s="20">
        <f t="shared" si="5"/>
        <v>4.0490033677509704E-4</v>
      </c>
      <c r="L51" s="7">
        <f t="shared" si="6"/>
        <v>1</v>
      </c>
      <c r="M51" s="18">
        <f t="shared" si="7"/>
        <v>-1</v>
      </c>
      <c r="N51" s="18">
        <f t="shared" si="8"/>
        <v>-4.0490033677509704E-4</v>
      </c>
    </row>
    <row r="52" spans="1:25" x14ac:dyDescent="0.25">
      <c r="A52" s="7">
        <v>91</v>
      </c>
      <c r="B52" s="7" t="s">
        <v>107</v>
      </c>
      <c r="C52" s="8">
        <v>6.91215237277701</v>
      </c>
      <c r="D52" s="8">
        <v>6.8757432084936898</v>
      </c>
      <c r="E52" s="8">
        <f t="shared" si="0"/>
        <v>5.2953060024614517E-3</v>
      </c>
      <c r="F52" s="20">
        <f t="shared" si="1"/>
        <v>5.2953060024614517E-3</v>
      </c>
      <c r="G52" s="7">
        <f t="shared" si="2"/>
        <v>5</v>
      </c>
      <c r="H52" s="8">
        <v>6.8929038836183203</v>
      </c>
      <c r="I52" s="8">
        <f t="shared" si="3"/>
        <v>0.83077896078962521</v>
      </c>
      <c r="J52" s="7">
        <f t="shared" si="4"/>
        <v>3</v>
      </c>
      <c r="K52" s="20">
        <f t="shared" si="5"/>
        <v>4.3992288177879891E-3</v>
      </c>
      <c r="L52" s="7">
        <f t="shared" si="6"/>
        <v>5</v>
      </c>
      <c r="M52" s="18">
        <f t="shared" si="7"/>
        <v>1</v>
      </c>
      <c r="N52" s="18">
        <f t="shared" si="8"/>
        <v>4.3992288177879891E-3</v>
      </c>
    </row>
    <row r="53" spans="1:25" x14ac:dyDescent="0.25">
      <c r="A53" s="7">
        <v>94</v>
      </c>
      <c r="B53" s="7" t="s">
        <v>108</v>
      </c>
      <c r="C53" s="8">
        <v>6.6245563006975496</v>
      </c>
      <c r="D53" s="8">
        <v>6.7698808275660802</v>
      </c>
      <c r="E53" s="8">
        <f t="shared" si="0"/>
        <v>-2.1466334573688194E-2</v>
      </c>
      <c r="F53" s="20">
        <f t="shared" si="1"/>
        <v>2.1466334573688194E-2</v>
      </c>
      <c r="G53" s="7">
        <f t="shared" si="2"/>
        <v>28</v>
      </c>
      <c r="H53" s="8">
        <v>6.6891348645710798</v>
      </c>
      <c r="I53" s="8">
        <f t="shared" si="3"/>
        <v>0.85608671991133378</v>
      </c>
      <c r="J53" s="7">
        <f t="shared" si="4"/>
        <v>5</v>
      </c>
      <c r="K53" s="20">
        <f t="shared" si="5"/>
        <v>1.8377043953707987E-2</v>
      </c>
      <c r="L53" s="7">
        <f t="shared" si="6"/>
        <v>26</v>
      </c>
      <c r="M53" s="18">
        <f t="shared" si="7"/>
        <v>-1</v>
      </c>
      <c r="N53" s="18">
        <f t="shared" si="8"/>
        <v>-1.8377043953707987E-2</v>
      </c>
    </row>
    <row r="54" spans="1:25" x14ac:dyDescent="0.25">
      <c r="A54" s="7">
        <v>95</v>
      </c>
      <c r="B54" s="7" t="s">
        <v>109</v>
      </c>
      <c r="C54" s="8">
        <v>6.9004616622333996</v>
      </c>
      <c r="D54" s="8">
        <v>6.8573747462221801</v>
      </c>
      <c r="E54" s="8">
        <f t="shared" si="0"/>
        <v>6.2832961017562387E-3</v>
      </c>
      <c r="F54" s="20">
        <f t="shared" si="1"/>
        <v>6.2832961017562387E-3</v>
      </c>
      <c r="G54" s="7">
        <f t="shared" si="2"/>
        <v>7</v>
      </c>
      <c r="H54" s="8">
        <v>6.8756743040975197</v>
      </c>
      <c r="I54" s="8">
        <f>MIN($H$24:$H$56)/H54</f>
        <v>0.83286078891819182</v>
      </c>
      <c r="J54" s="7">
        <f t="shared" si="4"/>
        <v>4</v>
      </c>
      <c r="K54" s="20">
        <f t="shared" si="5"/>
        <v>5.2331109483153004E-3</v>
      </c>
      <c r="L54" s="7">
        <f t="shared" si="6"/>
        <v>7</v>
      </c>
      <c r="M54" s="18">
        <f t="shared" si="7"/>
        <v>1</v>
      </c>
      <c r="N54" s="18">
        <f t="shared" si="8"/>
        <v>5.2331109483153004E-3</v>
      </c>
    </row>
    <row r="55" spans="1:25" x14ac:dyDescent="0.25">
      <c r="A55" s="7">
        <v>97</v>
      </c>
      <c r="B55" s="7" t="s">
        <v>110</v>
      </c>
      <c r="C55" s="8">
        <v>6.3097734919660899</v>
      </c>
      <c r="D55" s="8">
        <v>6.3210824308448297</v>
      </c>
      <c r="E55" s="8">
        <f t="shared" si="0"/>
        <v>-1.789082645648756E-3</v>
      </c>
      <c r="F55" s="20">
        <f t="shared" si="1"/>
        <v>1.789082645648756E-3</v>
      </c>
      <c r="G55" s="7">
        <f t="shared" si="2"/>
        <v>3</v>
      </c>
      <c r="H55" s="8">
        <v>6.3147794716232397</v>
      </c>
      <c r="I55" s="8">
        <f t="shared" si="3"/>
        <v>0.90683761024249754</v>
      </c>
      <c r="J55" s="7">
        <f>RANK(I55,$I$24:$I$56,1)</f>
        <v>7</v>
      </c>
      <c r="K55" s="20">
        <f t="shared" si="5"/>
        <v>1.6224074309064429E-3</v>
      </c>
      <c r="L55" s="7">
        <f t="shared" si="6"/>
        <v>3</v>
      </c>
      <c r="M55" s="18">
        <f t="shared" si="7"/>
        <v>-1</v>
      </c>
      <c r="N55" s="18">
        <f t="shared" si="8"/>
        <v>-1.6224074309064429E-3</v>
      </c>
    </row>
    <row r="56" spans="1:25" x14ac:dyDescent="0.25">
      <c r="A56" s="7">
        <v>99</v>
      </c>
      <c r="B56" s="7" t="s">
        <v>111</v>
      </c>
      <c r="C56" s="8">
        <v>6.8203682694692001</v>
      </c>
      <c r="D56" s="8">
        <v>6.9904639111878302</v>
      </c>
      <c r="E56" s="8">
        <f t="shared" si="0"/>
        <v>-2.4332525549041452E-2</v>
      </c>
      <c r="F56" s="20">
        <f t="shared" si="1"/>
        <v>2.4332525549041452E-2</v>
      </c>
      <c r="G56" s="7">
        <f t="shared" si="2"/>
        <v>31</v>
      </c>
      <c r="H56" s="8">
        <v>6.9121751114847703</v>
      </c>
      <c r="I56" s="8">
        <f t="shared" si="3"/>
        <v>0.82846273899231737</v>
      </c>
      <c r="J56" s="7">
        <f t="shared" si="4"/>
        <v>2</v>
      </c>
      <c r="K56" s="20">
        <f t="shared" si="5"/>
        <v>2.0158590762959422E-2</v>
      </c>
      <c r="L56" s="7">
        <f t="shared" si="6"/>
        <v>29</v>
      </c>
      <c r="M56" s="18">
        <f t="shared" si="7"/>
        <v>-1</v>
      </c>
      <c r="N56" s="18">
        <f t="shared" si="8"/>
        <v>-2.0158590762959422E-2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6.1895253788341753</v>
      </c>
      <c r="D58" s="19">
        <f>AVERAGE(D24:D56)</f>
        <v>6.2722786137434108</v>
      </c>
      <c r="E58" s="19">
        <f>AVERAGE(E24:E56)</f>
        <v>-1.3326507646413117E-2</v>
      </c>
      <c r="F58" s="19">
        <f>AVERAGE(F24:F56)</f>
        <v>1.4079880283804117E-2</v>
      </c>
      <c r="G58" s="15" t="s">
        <v>114</v>
      </c>
      <c r="H58" s="19">
        <f>AVERAGE(H24:H56)</f>
        <v>6.2342820369242604</v>
      </c>
      <c r="I58" s="19">
        <f>AVERAGE(I24:I56)</f>
        <v>0.92067593715381835</v>
      </c>
      <c r="J58" s="15" t="s">
        <v>114</v>
      </c>
      <c r="K58" s="19">
        <f>AVERAGE(K24:K56)</f>
        <v>1.3042580943245339E-2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0.32394134169750316</v>
      </c>
      <c r="D59" s="19">
        <f t="shared" ref="D59:K59" si="9">_xlfn.STDEV.S(D24:D56)</f>
        <v>0.30519973081457646</v>
      </c>
      <c r="E59" s="19">
        <f t="shared" si="9"/>
        <v>8.3931776347632766E-3</v>
      </c>
      <c r="F59" s="19">
        <f t="shared" si="9"/>
        <v>7.0109187943668229E-3</v>
      </c>
      <c r="G59" s="15" t="s">
        <v>114</v>
      </c>
      <c r="H59" s="19">
        <f t="shared" si="9"/>
        <v>0.31224529469923862</v>
      </c>
      <c r="I59" s="19">
        <f t="shared" si="9"/>
        <v>4.3912900616565012E-2</v>
      </c>
      <c r="J59" s="15" t="s">
        <v>114</v>
      </c>
      <c r="K59" s="19">
        <f t="shared" si="9"/>
        <v>6.513675437197948E-3</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0.1049379928607785</v>
      </c>
      <c r="D60" s="19">
        <f t="shared" ref="D60:K60" si="10">_xlfn.VAR.S(D24:D56)</f>
        <v>9.3146875689289949E-2</v>
      </c>
      <c r="E60" s="19">
        <f t="shared" si="10"/>
        <v>7.044543080869046E-5</v>
      </c>
      <c r="F60" s="19">
        <f t="shared" si="10"/>
        <v>4.9152982341205945E-5</v>
      </c>
      <c r="G60" s="15" t="s">
        <v>114</v>
      </c>
      <c r="H60" s="19">
        <f t="shared" si="10"/>
        <v>9.7497124061814364E-2</v>
      </c>
      <c r="I60" s="19">
        <f t="shared" si="10"/>
        <v>1.9283428405603156E-3</v>
      </c>
      <c r="J60" s="15" t="s">
        <v>114</v>
      </c>
      <c r="K60" s="19">
        <f t="shared" si="10"/>
        <v>4.242796770115588E-5</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6.9735113032151501</v>
      </c>
      <c r="D61" s="19">
        <f t="shared" ref="D61:K61" si="11">MAX(D24:D56)</f>
        <v>6.9985671176463402</v>
      </c>
      <c r="E61" s="19">
        <f t="shared" si="11"/>
        <v>6.2832961017562387E-3</v>
      </c>
      <c r="F61" s="19">
        <f t="shared" si="11"/>
        <v>2.6460291184292342E-2</v>
      </c>
      <c r="G61" s="15" t="s">
        <v>114</v>
      </c>
      <c r="H61" s="19">
        <f t="shared" si="11"/>
        <v>6.9879024879982596</v>
      </c>
      <c r="I61" s="19">
        <f t="shared" si="11"/>
        <v>1</v>
      </c>
      <c r="J61" s="15" t="s">
        <v>114</v>
      </c>
      <c r="K61" s="19">
        <f t="shared" si="11"/>
        <v>2.4826558395025785E-2</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5.6820307569714199</v>
      </c>
      <c r="D62" s="19">
        <f>MIN(D24:D56)</f>
        <v>5.7658688501132804</v>
      </c>
      <c r="E62" s="19">
        <f>MIN(E24:E56)</f>
        <v>-2.6460291184292342E-2</v>
      </c>
      <c r="F62" s="19">
        <f>MIN(F24:F56)</f>
        <v>4.2483012612713213E-4</v>
      </c>
      <c r="G62" s="15" t="s">
        <v>114</v>
      </c>
      <c r="H62" s="19">
        <f>MIN(H24:H56)</f>
        <v>5.7264795252551997</v>
      </c>
      <c r="I62" s="19">
        <f>MIN(I24:I56)</f>
        <v>0.8194847502652538</v>
      </c>
      <c r="J62" s="15" t="s">
        <v>114</v>
      </c>
      <c r="K62" s="19">
        <f>MIN(K24:K56)</f>
        <v>4.0490033677509704E-4</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8AFC-9E55-4C57-BF19-7D16DA849E40}">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11</v>
      </c>
      <c r="I15" s="28"/>
      <c r="J15" s="28"/>
      <c r="K15" s="28"/>
      <c r="L15" s="28"/>
    </row>
    <row r="16" spans="1:12" s="4" customFormat="1" ht="44.1" customHeight="1" x14ac:dyDescent="0.25">
      <c r="A16" s="2" t="s">
        <v>5</v>
      </c>
      <c r="B16" s="23" t="s">
        <v>21</v>
      </c>
      <c r="C16" s="23"/>
      <c r="D16" s="23"/>
      <c r="E16" s="23"/>
      <c r="F16" s="23"/>
      <c r="G16" s="23"/>
      <c r="H16" s="23"/>
      <c r="I16" s="23"/>
      <c r="J16" s="23"/>
      <c r="K16" s="23"/>
      <c r="L16" s="23"/>
    </row>
    <row r="17" spans="1:14" s="4" customFormat="1" ht="44.1" customHeight="1" x14ac:dyDescent="0.25">
      <c r="A17" s="2" t="s">
        <v>56</v>
      </c>
      <c r="B17" s="23" t="s">
        <v>125</v>
      </c>
      <c r="C17" s="23"/>
      <c r="D17" s="23"/>
      <c r="E17" s="23"/>
      <c r="F17" s="23"/>
      <c r="G17" s="23"/>
      <c r="H17" s="23"/>
      <c r="I17" s="23"/>
      <c r="J17" s="23"/>
      <c r="K17" s="23"/>
      <c r="L17" s="23"/>
    </row>
    <row r="18" spans="1:14" s="4" customFormat="1" ht="44.1" customHeight="1" x14ac:dyDescent="0.25">
      <c r="A18" s="2" t="s">
        <v>58</v>
      </c>
      <c r="B18" s="23" t="s">
        <v>126</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176</v>
      </c>
      <c r="C20" s="23"/>
      <c r="D20" s="23"/>
      <c r="E20" s="23"/>
      <c r="F20" s="23"/>
      <c r="G20" s="23"/>
      <c r="H20" s="23"/>
      <c r="I20" s="23"/>
      <c r="J20" s="23"/>
      <c r="K20" s="23"/>
      <c r="L20" s="23"/>
    </row>
    <row r="21" spans="1:14" s="4" customFormat="1" ht="43.7" customHeight="1" x14ac:dyDescent="0.25">
      <c r="A21" s="16" t="s">
        <v>62</v>
      </c>
      <c r="B21" s="30" t="s">
        <v>121</v>
      </c>
      <c r="C21" s="30"/>
      <c r="D21" s="30"/>
      <c r="E21" s="17" t="s">
        <v>64</v>
      </c>
      <c r="F21" s="31" t="s">
        <v>127</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8.1294470572495605</v>
      </c>
      <c r="D24" s="8">
        <v>8.1755151861045103</v>
      </c>
      <c r="E24" s="22">
        <f>(C24-D24)/D24</f>
        <v>-5.6348900107542309E-3</v>
      </c>
      <c r="F24" s="20">
        <f>ABS(E24)</f>
        <v>5.6348900107542309E-3</v>
      </c>
      <c r="G24" s="7">
        <f>RANK(F24,$F$24:$F$56,1)</f>
        <v>13</v>
      </c>
      <c r="H24" s="8">
        <v>8.1551790909203508</v>
      </c>
      <c r="I24" s="8">
        <f>MIN($H$24:$H$56)/H24</f>
        <v>0.96507266321912433</v>
      </c>
      <c r="J24" s="7">
        <f>RANK(I24,$I$24:$I$56,1)</f>
        <v>2</v>
      </c>
      <c r="K24" s="20">
        <f>I24*F24</f>
        <v>5.4380783096254258E-3</v>
      </c>
      <c r="L24" s="7">
        <f>RANK(K24,$K$24:$K$56,1)</f>
        <v>13</v>
      </c>
      <c r="M24" s="18">
        <f>IF(E24&gt;0,1,-1)</f>
        <v>-1</v>
      </c>
      <c r="N24" s="18">
        <f>K24*M24</f>
        <v>-5.4380783096254258E-3</v>
      </c>
    </row>
    <row r="25" spans="1:14" x14ac:dyDescent="0.25">
      <c r="A25" s="7">
        <v>8</v>
      </c>
      <c r="B25" s="7" t="s">
        <v>80</v>
      </c>
      <c r="C25" s="8">
        <v>7.95257623414071</v>
      </c>
      <c r="D25" s="8">
        <v>8.0092665909950096</v>
      </c>
      <c r="E25" s="8">
        <f t="shared" ref="E25:E56" si="0">(C25-D25)/D25</f>
        <v>-7.0780958793452775E-3</v>
      </c>
      <c r="F25" s="20">
        <f t="shared" ref="F25:F56" si="1">ABS(E25)</f>
        <v>7.0780958793452775E-3</v>
      </c>
      <c r="G25" s="7">
        <f t="shared" ref="G25:G56" si="2">RANK(F25,$F$24:$F$56,1)</f>
        <v>21</v>
      </c>
      <c r="H25" s="8">
        <v>7.9811966248353201</v>
      </c>
      <c r="I25" s="8">
        <f t="shared" ref="I25:I56" si="3">MIN($H$24:$H$56)/H25</f>
        <v>0.98611032583924252</v>
      </c>
      <c r="J25" s="7">
        <f t="shared" ref="J25:J56" si="4">RANK(I25,$I$24:$I$56,1)</f>
        <v>18</v>
      </c>
      <c r="K25" s="20">
        <f t="shared" ref="K25:K56" si="5">I25*F25</f>
        <v>6.9797834339025717E-3</v>
      </c>
      <c r="L25" s="7">
        <f t="shared" ref="L25:L56" si="6">RANK(K25,$K$24:$K$56,1)</f>
        <v>21</v>
      </c>
      <c r="M25" s="18">
        <f t="shared" ref="M25:M56" si="7">IF(E25&gt;0,1,-1)</f>
        <v>-1</v>
      </c>
      <c r="N25" s="18">
        <f t="shared" ref="N25:N56" si="8">K25*M25</f>
        <v>-6.9797834339025717E-3</v>
      </c>
    </row>
    <row r="26" spans="1:14" x14ac:dyDescent="0.25">
      <c r="A26" s="7">
        <v>11</v>
      </c>
      <c r="B26" s="7" t="s">
        <v>81</v>
      </c>
      <c r="C26" s="8">
        <v>8.1061385844188791</v>
      </c>
      <c r="D26" s="8">
        <v>8.1969961811410101</v>
      </c>
      <c r="E26" s="8">
        <f t="shared" si="0"/>
        <v>-1.1084255099589879E-2</v>
      </c>
      <c r="F26" s="20">
        <f t="shared" si="1"/>
        <v>1.1084255099589879E-2</v>
      </c>
      <c r="G26" s="7">
        <f t="shared" si="2"/>
        <v>30</v>
      </c>
      <c r="H26" s="8">
        <v>8.1543985292703507</v>
      </c>
      <c r="I26" s="8">
        <f t="shared" si="3"/>
        <v>0.96516504265185232</v>
      </c>
      <c r="J26" s="7">
        <f t="shared" si="4"/>
        <v>3</v>
      </c>
      <c r="K26" s="20">
        <f t="shared" si="5"/>
        <v>1.0698135545959678E-2</v>
      </c>
      <c r="L26" s="7">
        <f t="shared" si="6"/>
        <v>30</v>
      </c>
      <c r="M26" s="18">
        <f t="shared" si="7"/>
        <v>-1</v>
      </c>
      <c r="N26" s="18">
        <f t="shared" si="8"/>
        <v>-1.0698135545959678E-2</v>
      </c>
    </row>
    <row r="27" spans="1:14" x14ac:dyDescent="0.25">
      <c r="A27" s="7">
        <v>13</v>
      </c>
      <c r="B27" s="7" t="s">
        <v>82</v>
      </c>
      <c r="C27" s="8">
        <v>8.0356116752217108</v>
      </c>
      <c r="D27" s="8">
        <v>8.0637285787547093</v>
      </c>
      <c r="E27" s="8">
        <f t="shared" si="0"/>
        <v>-3.4868365494192485E-3</v>
      </c>
      <c r="F27" s="20">
        <f t="shared" si="1"/>
        <v>3.4868365494192485E-3</v>
      </c>
      <c r="G27" s="7">
        <f t="shared" si="2"/>
        <v>8</v>
      </c>
      <c r="H27" s="8">
        <v>8.0495834173744996</v>
      </c>
      <c r="I27" s="8">
        <f t="shared" si="3"/>
        <v>0.97773263487347739</v>
      </c>
      <c r="J27" s="7">
        <f t="shared" si="4"/>
        <v>10</v>
      </c>
      <c r="K27" s="20">
        <f t="shared" si="5"/>
        <v>3.4091938868368258E-3</v>
      </c>
      <c r="L27" s="7">
        <f t="shared" si="6"/>
        <v>8</v>
      </c>
      <c r="M27" s="18">
        <f t="shared" si="7"/>
        <v>-1</v>
      </c>
      <c r="N27" s="18">
        <f t="shared" si="8"/>
        <v>-3.4091938868368258E-3</v>
      </c>
    </row>
    <row r="28" spans="1:14" x14ac:dyDescent="0.25">
      <c r="A28" s="7">
        <v>15</v>
      </c>
      <c r="B28" s="7" t="s">
        <v>83</v>
      </c>
      <c r="C28" s="8">
        <v>7.9277273426723802</v>
      </c>
      <c r="D28" s="8">
        <v>7.9259019285023697</v>
      </c>
      <c r="E28" s="8">
        <f t="shared" si="0"/>
        <v>2.3030996175288211E-4</v>
      </c>
      <c r="F28" s="20">
        <f t="shared" si="1"/>
        <v>2.3030996175288211E-4</v>
      </c>
      <c r="G28" s="7">
        <f t="shared" si="2"/>
        <v>2</v>
      </c>
      <c r="H28" s="8">
        <v>7.9267217875276401</v>
      </c>
      <c r="I28" s="8">
        <f t="shared" si="3"/>
        <v>0.9928871752112034</v>
      </c>
      <c r="J28" s="7">
        <f t="shared" si="4"/>
        <v>28</v>
      </c>
      <c r="K28" s="20">
        <f t="shared" si="5"/>
        <v>2.2867180734781941E-4</v>
      </c>
      <c r="L28" s="7">
        <f t="shared" si="6"/>
        <v>2</v>
      </c>
      <c r="M28" s="18">
        <f t="shared" si="7"/>
        <v>1</v>
      </c>
      <c r="N28" s="18">
        <f t="shared" si="8"/>
        <v>2.2867180734781941E-4</v>
      </c>
    </row>
    <row r="29" spans="1:14" x14ac:dyDescent="0.25">
      <c r="A29" s="7">
        <v>17</v>
      </c>
      <c r="B29" s="7" t="s">
        <v>84</v>
      </c>
      <c r="C29" s="8">
        <v>8.0182185002628295</v>
      </c>
      <c r="D29" s="8">
        <v>8.0718112712381505</v>
      </c>
      <c r="E29" s="8">
        <f t="shared" si="0"/>
        <v>-6.6394975271888762E-3</v>
      </c>
      <c r="F29" s="20">
        <f t="shared" si="1"/>
        <v>6.6394975271888762E-3</v>
      </c>
      <c r="G29" s="7">
        <f t="shared" si="2"/>
        <v>17</v>
      </c>
      <c r="H29" s="8">
        <v>8.0463406286411292</v>
      </c>
      <c r="I29" s="8">
        <f t="shared" si="3"/>
        <v>0.97812667491216654</v>
      </c>
      <c r="J29" s="7">
        <f t="shared" si="4"/>
        <v>11</v>
      </c>
      <c r="K29" s="20">
        <f t="shared" si="5"/>
        <v>6.4942696393568075E-3</v>
      </c>
      <c r="L29" s="7">
        <f t="shared" si="6"/>
        <v>17</v>
      </c>
      <c r="M29" s="18">
        <f t="shared" si="7"/>
        <v>-1</v>
      </c>
      <c r="N29" s="18">
        <f t="shared" si="8"/>
        <v>-6.4942696393568075E-3</v>
      </c>
    </row>
    <row r="30" spans="1:14" x14ac:dyDescent="0.25">
      <c r="A30" s="7">
        <v>18</v>
      </c>
      <c r="B30" s="7" t="s">
        <v>85</v>
      </c>
      <c r="C30" s="8">
        <v>8.0047188517790797</v>
      </c>
      <c r="D30" s="8">
        <v>7.9874369018178903</v>
      </c>
      <c r="E30" s="8">
        <f t="shared" si="0"/>
        <v>2.1636415002234456E-3</v>
      </c>
      <c r="F30" s="20">
        <f t="shared" si="1"/>
        <v>2.1636415002234456E-3</v>
      </c>
      <c r="G30" s="7">
        <f t="shared" si="2"/>
        <v>5</v>
      </c>
      <c r="H30" s="8">
        <v>7.9949398904431703</v>
      </c>
      <c r="I30" s="8">
        <f t="shared" si="3"/>
        <v>0.98441520663730175</v>
      </c>
      <c r="J30" s="7">
        <f t="shared" si="4"/>
        <v>16</v>
      </c>
      <c r="K30" s="20">
        <f t="shared" si="5"/>
        <v>2.1299215945315047E-3</v>
      </c>
      <c r="L30" s="7">
        <f t="shared" si="6"/>
        <v>5</v>
      </c>
      <c r="M30" s="18">
        <f t="shared" si="7"/>
        <v>1</v>
      </c>
      <c r="N30" s="18">
        <f t="shared" si="8"/>
        <v>2.1299215945315047E-3</v>
      </c>
    </row>
    <row r="31" spans="1:14" x14ac:dyDescent="0.25">
      <c r="A31" s="7">
        <v>19</v>
      </c>
      <c r="B31" s="7" t="s">
        <v>86</v>
      </c>
      <c r="C31" s="8">
        <v>7.8535229332277696</v>
      </c>
      <c r="D31" s="8">
        <v>7.8943288067486899</v>
      </c>
      <c r="E31" s="8">
        <f t="shared" si="0"/>
        <v>-5.1690111369615353E-3</v>
      </c>
      <c r="F31" s="20">
        <f t="shared" si="1"/>
        <v>5.1690111369615353E-3</v>
      </c>
      <c r="G31" s="7">
        <f t="shared" si="2"/>
        <v>11</v>
      </c>
      <c r="H31" s="8">
        <v>7.8727560430791899</v>
      </c>
      <c r="I31" s="8">
        <f t="shared" si="3"/>
        <v>0.99969316478720394</v>
      </c>
      <c r="J31" s="7">
        <f t="shared" si="4"/>
        <v>31</v>
      </c>
      <c r="K31" s="20">
        <f t="shared" si="5"/>
        <v>5.1674251023293809E-3</v>
      </c>
      <c r="L31" s="7">
        <f t="shared" si="6"/>
        <v>11</v>
      </c>
      <c r="M31" s="18">
        <f t="shared" si="7"/>
        <v>-1</v>
      </c>
      <c r="N31" s="18">
        <f t="shared" si="8"/>
        <v>-5.1674251023293809E-3</v>
      </c>
    </row>
    <row r="32" spans="1:14" x14ac:dyDescent="0.25">
      <c r="A32" s="7">
        <v>20</v>
      </c>
      <c r="B32" s="7" t="s">
        <v>87</v>
      </c>
      <c r="C32" s="8">
        <v>7.9481206597618597</v>
      </c>
      <c r="D32" s="8">
        <v>7.9858898887734897</v>
      </c>
      <c r="E32" s="8">
        <f t="shared" si="0"/>
        <v>-4.7294953396146587E-3</v>
      </c>
      <c r="F32" s="20">
        <f t="shared" si="1"/>
        <v>4.7294953396146587E-3</v>
      </c>
      <c r="G32" s="7">
        <f t="shared" si="2"/>
        <v>10</v>
      </c>
      <c r="H32" s="8">
        <v>7.9666052523783701</v>
      </c>
      <c r="I32" s="8">
        <f t="shared" si="3"/>
        <v>0.98791645311580978</v>
      </c>
      <c r="J32" s="7">
        <f t="shared" si="4"/>
        <v>21</v>
      </c>
      <c r="K32" s="20">
        <f t="shared" si="5"/>
        <v>4.672346260939866E-3</v>
      </c>
      <c r="L32" s="7">
        <f t="shared" si="6"/>
        <v>10</v>
      </c>
      <c r="M32" s="18">
        <f t="shared" si="7"/>
        <v>-1</v>
      </c>
      <c r="N32" s="18">
        <f t="shared" si="8"/>
        <v>-4.672346260939866E-3</v>
      </c>
    </row>
    <row r="33" spans="1:14" x14ac:dyDescent="0.25">
      <c r="A33" s="7">
        <v>23</v>
      </c>
      <c r="B33" s="7" t="s">
        <v>88</v>
      </c>
      <c r="C33" s="8">
        <v>7.9804581207712397</v>
      </c>
      <c r="D33" s="8">
        <v>8.0421029238179198</v>
      </c>
      <c r="E33" s="8">
        <f t="shared" si="0"/>
        <v>-7.6652591530642494E-3</v>
      </c>
      <c r="F33" s="20">
        <f t="shared" si="1"/>
        <v>7.6652591530642494E-3</v>
      </c>
      <c r="G33" s="7">
        <f t="shared" si="2"/>
        <v>26</v>
      </c>
      <c r="H33" s="8">
        <v>8.0118238696744903</v>
      </c>
      <c r="I33" s="8">
        <f t="shared" si="3"/>
        <v>0.98234066703505563</v>
      </c>
      <c r="J33" s="7">
        <f t="shared" si="4"/>
        <v>14</v>
      </c>
      <c r="K33" s="20">
        <f t="shared" si="5"/>
        <v>7.5298957894177005E-3</v>
      </c>
      <c r="L33" s="7">
        <f t="shared" si="6"/>
        <v>25</v>
      </c>
      <c r="M33" s="18">
        <f t="shared" si="7"/>
        <v>-1</v>
      </c>
      <c r="N33" s="18">
        <f t="shared" si="8"/>
        <v>-7.5298957894177005E-3</v>
      </c>
    </row>
    <row r="34" spans="1:14" x14ac:dyDescent="0.25">
      <c r="A34" s="7">
        <v>25</v>
      </c>
      <c r="B34" s="7" t="s">
        <v>89</v>
      </c>
      <c r="C34" s="8">
        <v>7.9318196252185604</v>
      </c>
      <c r="D34" s="8">
        <v>8.0144442909160905</v>
      </c>
      <c r="E34" s="8">
        <f t="shared" si="0"/>
        <v>-1.0309469090848919E-2</v>
      </c>
      <c r="F34" s="20">
        <f t="shared" si="1"/>
        <v>1.0309469090848919E-2</v>
      </c>
      <c r="G34" s="7">
        <f t="shared" si="2"/>
        <v>28</v>
      </c>
      <c r="H34" s="8">
        <v>7.9739474032828603</v>
      </c>
      <c r="I34" s="8">
        <f t="shared" si="3"/>
        <v>0.98700681184117345</v>
      </c>
      <c r="J34" s="7">
        <f t="shared" si="4"/>
        <v>20</v>
      </c>
      <c r="K34" s="20">
        <f t="shared" si="5"/>
        <v>1.0175516219133911E-2</v>
      </c>
      <c r="L34" s="7">
        <f t="shared" si="6"/>
        <v>29</v>
      </c>
      <c r="M34" s="18">
        <f t="shared" si="7"/>
        <v>-1</v>
      </c>
      <c r="N34" s="18">
        <f t="shared" si="8"/>
        <v>-1.0175516219133911E-2</v>
      </c>
    </row>
    <row r="35" spans="1:14" x14ac:dyDescent="0.25">
      <c r="A35" s="7">
        <v>27</v>
      </c>
      <c r="B35" s="7" t="s">
        <v>90</v>
      </c>
      <c r="C35" s="8">
        <v>8.1210490855414807</v>
      </c>
      <c r="D35" s="8">
        <v>8.1209583508268803</v>
      </c>
      <c r="E35" s="8">
        <f t="shared" si="0"/>
        <v>1.1172907270381081E-5</v>
      </c>
      <c r="F35" s="20">
        <f t="shared" si="1"/>
        <v>1.1172907270381081E-5</v>
      </c>
      <c r="G35" s="7">
        <f t="shared" si="2"/>
        <v>1</v>
      </c>
      <c r="H35" s="8">
        <v>8.1210090578570995</v>
      </c>
      <c r="I35" s="8">
        <f t="shared" si="3"/>
        <v>0.96913331191138652</v>
      </c>
      <c r="J35" s="7">
        <f t="shared" si="4"/>
        <v>4</v>
      </c>
      <c r="K35" s="20">
        <f t="shared" si="5"/>
        <v>1.0828036626623227E-5</v>
      </c>
      <c r="L35" s="7">
        <f t="shared" si="6"/>
        <v>1</v>
      </c>
      <c r="M35" s="18">
        <f t="shared" si="7"/>
        <v>1</v>
      </c>
      <c r="N35" s="18">
        <f t="shared" si="8"/>
        <v>1.0828036626623227E-5</v>
      </c>
    </row>
    <row r="36" spans="1:14" x14ac:dyDescent="0.25">
      <c r="A36" s="7">
        <v>41</v>
      </c>
      <c r="B36" s="7" t="s">
        <v>91</v>
      </c>
      <c r="C36" s="8">
        <v>7.8833558262903702</v>
      </c>
      <c r="D36" s="8">
        <v>7.9427708572857902</v>
      </c>
      <c r="E36" s="8">
        <f t="shared" si="0"/>
        <v>-7.4803909193627872E-3</v>
      </c>
      <c r="F36" s="20">
        <f t="shared" si="1"/>
        <v>7.4803909193627872E-3</v>
      </c>
      <c r="G36" s="7">
        <f t="shared" si="2"/>
        <v>23</v>
      </c>
      <c r="H36" s="8">
        <v>7.9140069565847604</v>
      </c>
      <c r="I36" s="8">
        <f t="shared" si="3"/>
        <v>0.99448237125379224</v>
      </c>
      <c r="J36" s="7">
        <f t="shared" si="4"/>
        <v>29</v>
      </c>
      <c r="K36" s="20">
        <f t="shared" si="5"/>
        <v>7.4391168993932395E-3</v>
      </c>
      <c r="L36" s="7">
        <f t="shared" si="6"/>
        <v>24</v>
      </c>
      <c r="M36" s="18">
        <f t="shared" si="7"/>
        <v>-1</v>
      </c>
      <c r="N36" s="18">
        <f t="shared" si="8"/>
        <v>-7.4391168993932395E-3</v>
      </c>
    </row>
    <row r="37" spans="1:14" x14ac:dyDescent="0.25">
      <c r="A37" s="7">
        <v>44</v>
      </c>
      <c r="B37" s="7" t="s">
        <v>92</v>
      </c>
      <c r="C37" s="8">
        <v>8.08850921150845</v>
      </c>
      <c r="D37" s="8">
        <v>8.1124660822277495</v>
      </c>
      <c r="E37" s="8">
        <f t="shared" si="0"/>
        <v>-2.9530934831003526E-3</v>
      </c>
      <c r="F37" s="20">
        <f t="shared" si="1"/>
        <v>2.9530934831003526E-3</v>
      </c>
      <c r="G37" s="7">
        <f t="shared" si="2"/>
        <v>7</v>
      </c>
      <c r="H37" s="8">
        <v>8.1002624654608795</v>
      </c>
      <c r="I37" s="8">
        <f t="shared" si="3"/>
        <v>0.97161548009859733</v>
      </c>
      <c r="J37" s="7">
        <f t="shared" si="4"/>
        <v>5</v>
      </c>
      <c r="K37" s="20">
        <f t="shared" si="5"/>
        <v>2.8692713423585882E-3</v>
      </c>
      <c r="L37" s="7">
        <f t="shared" si="6"/>
        <v>7</v>
      </c>
      <c r="M37" s="18">
        <f t="shared" si="7"/>
        <v>-1</v>
      </c>
      <c r="N37" s="18">
        <f t="shared" si="8"/>
        <v>-2.8692713423585882E-3</v>
      </c>
    </row>
    <row r="38" spans="1:14" x14ac:dyDescent="0.25">
      <c r="A38" s="7">
        <v>47</v>
      </c>
      <c r="B38" s="7" t="s">
        <v>93</v>
      </c>
      <c r="C38" s="8">
        <v>8.0351387590142895</v>
      </c>
      <c r="D38" s="8">
        <v>8.0854075148427906</v>
      </c>
      <c r="E38" s="8">
        <f t="shared" si="0"/>
        <v>-6.2172198168391896E-3</v>
      </c>
      <c r="F38" s="20">
        <f t="shared" si="1"/>
        <v>6.2172198168391896E-3</v>
      </c>
      <c r="G38" s="7">
        <f t="shared" si="2"/>
        <v>16</v>
      </c>
      <c r="H38" s="8">
        <v>8.0601086595101794</v>
      </c>
      <c r="I38" s="8">
        <f t="shared" si="3"/>
        <v>0.97645586886935443</v>
      </c>
      <c r="J38" s="7">
        <f t="shared" si="4"/>
        <v>8</v>
      </c>
      <c r="K38" s="20">
        <f t="shared" si="5"/>
        <v>6.0708407782034792E-3</v>
      </c>
      <c r="L38" s="7">
        <f t="shared" si="6"/>
        <v>16</v>
      </c>
      <c r="M38" s="18">
        <f t="shared" si="7"/>
        <v>-1</v>
      </c>
      <c r="N38" s="18">
        <f t="shared" si="8"/>
        <v>-6.0708407782034792E-3</v>
      </c>
    </row>
    <row r="39" spans="1:14" x14ac:dyDescent="0.25">
      <c r="A39" s="7">
        <v>50</v>
      </c>
      <c r="B39" s="7" t="s">
        <v>94</v>
      </c>
      <c r="C39" s="8">
        <v>8.0191713849019095</v>
      </c>
      <c r="D39" s="8">
        <v>8.0629403540082194</v>
      </c>
      <c r="E39" s="8">
        <f t="shared" si="0"/>
        <v>-5.4284128599006226E-3</v>
      </c>
      <c r="F39" s="20">
        <f t="shared" si="1"/>
        <v>5.4284128599006226E-3</v>
      </c>
      <c r="G39" s="7">
        <f t="shared" si="2"/>
        <v>12</v>
      </c>
      <c r="H39" s="8">
        <v>8.0423462559735697</v>
      </c>
      <c r="I39" s="8">
        <f t="shared" si="3"/>
        <v>0.97861247872256307</v>
      </c>
      <c r="J39" s="7">
        <f t="shared" si="4"/>
        <v>12</v>
      </c>
      <c r="K39" s="20">
        <f t="shared" si="5"/>
        <v>5.3123125643567857E-3</v>
      </c>
      <c r="L39" s="7">
        <f t="shared" si="6"/>
        <v>12</v>
      </c>
      <c r="M39" s="18">
        <f t="shared" si="7"/>
        <v>-1</v>
      </c>
      <c r="N39" s="18">
        <f t="shared" si="8"/>
        <v>-5.3123125643567857E-3</v>
      </c>
    </row>
    <row r="40" spans="1:14" x14ac:dyDescent="0.25">
      <c r="A40" s="7">
        <v>52</v>
      </c>
      <c r="B40" s="7" t="s">
        <v>95</v>
      </c>
      <c r="C40" s="8">
        <v>7.9589667202231</v>
      </c>
      <c r="D40" s="8">
        <v>8.0360123899596605</v>
      </c>
      <c r="E40" s="8">
        <f t="shared" si="0"/>
        <v>-9.5875498938780522E-3</v>
      </c>
      <c r="F40" s="20">
        <f t="shared" si="1"/>
        <v>9.5875498938780522E-3</v>
      </c>
      <c r="G40" s="7">
        <f t="shared" si="2"/>
        <v>27</v>
      </c>
      <c r="H40" s="8">
        <v>7.99609537235263</v>
      </c>
      <c r="I40" s="8">
        <f t="shared" si="3"/>
        <v>0.98427295296101369</v>
      </c>
      <c r="J40" s="7">
        <f t="shared" si="4"/>
        <v>15</v>
      </c>
      <c r="K40" s="20">
        <f t="shared" si="5"/>
        <v>9.4367660457084033E-3</v>
      </c>
      <c r="L40" s="7">
        <f t="shared" si="6"/>
        <v>27</v>
      </c>
      <c r="M40" s="18">
        <f t="shared" si="7"/>
        <v>-1</v>
      </c>
      <c r="N40" s="18">
        <f t="shared" si="8"/>
        <v>-9.4367660457084033E-3</v>
      </c>
    </row>
    <row r="41" spans="1:14" x14ac:dyDescent="0.25">
      <c r="A41" s="7">
        <v>54</v>
      </c>
      <c r="B41" s="7" t="s">
        <v>96</v>
      </c>
      <c r="C41" s="8">
        <v>7.8651911144003401</v>
      </c>
      <c r="D41" s="8">
        <v>7.9197020408557997</v>
      </c>
      <c r="E41" s="8">
        <f t="shared" si="0"/>
        <v>-6.8829516785165685E-3</v>
      </c>
      <c r="F41" s="20">
        <f t="shared" si="1"/>
        <v>6.8829516785165685E-3</v>
      </c>
      <c r="G41" s="7">
        <f t="shared" si="2"/>
        <v>18</v>
      </c>
      <c r="H41" s="8">
        <v>7.8906379986554196</v>
      </c>
      <c r="I41" s="8">
        <f t="shared" si="3"/>
        <v>0.99742763584447058</v>
      </c>
      <c r="J41" s="7">
        <f t="shared" si="4"/>
        <v>30</v>
      </c>
      <c r="K41" s="20">
        <f t="shared" si="5"/>
        <v>6.8652462203345112E-3</v>
      </c>
      <c r="L41" s="7">
        <f t="shared" si="6"/>
        <v>19</v>
      </c>
      <c r="M41" s="18">
        <f t="shared" si="7"/>
        <v>-1</v>
      </c>
      <c r="N41" s="18">
        <f t="shared" si="8"/>
        <v>-6.8652462203345112E-3</v>
      </c>
    </row>
    <row r="42" spans="1:14" x14ac:dyDescent="0.25">
      <c r="A42" s="7">
        <v>63</v>
      </c>
      <c r="B42" s="7" t="s">
        <v>97</v>
      </c>
      <c r="C42" s="8">
        <v>7.9293773892361497</v>
      </c>
      <c r="D42" s="8">
        <v>8.0225535482750008</v>
      </c>
      <c r="E42" s="8">
        <f t="shared" si="0"/>
        <v>-1.1614276985273068E-2</v>
      </c>
      <c r="F42" s="20">
        <f t="shared" si="1"/>
        <v>1.1614276985273068E-2</v>
      </c>
      <c r="G42" s="7">
        <f t="shared" si="2"/>
        <v>31</v>
      </c>
      <c r="H42" s="8">
        <v>7.9757394407651203</v>
      </c>
      <c r="I42" s="8">
        <f t="shared" si="3"/>
        <v>0.98678504516797638</v>
      </c>
      <c r="J42" s="7">
        <f t="shared" si="4"/>
        <v>19</v>
      </c>
      <c r="K42" s="20">
        <f t="shared" si="5"/>
        <v>1.1460794839506072E-2</v>
      </c>
      <c r="L42" s="7">
        <f t="shared" si="6"/>
        <v>31</v>
      </c>
      <c r="M42" s="18">
        <f t="shared" si="7"/>
        <v>-1</v>
      </c>
      <c r="N42" s="18">
        <f t="shared" si="8"/>
        <v>-1.1460794839506072E-2</v>
      </c>
    </row>
    <row r="43" spans="1:14" x14ac:dyDescent="0.25">
      <c r="A43" s="7">
        <v>66</v>
      </c>
      <c r="B43" s="7" t="s">
        <v>98</v>
      </c>
      <c r="C43" s="8">
        <v>7.9928418648131796</v>
      </c>
      <c r="D43" s="8">
        <v>8.0491549636555408</v>
      </c>
      <c r="E43" s="8">
        <f t="shared" si="0"/>
        <v>-6.9961504153706255E-3</v>
      </c>
      <c r="F43" s="20">
        <f t="shared" si="1"/>
        <v>6.9961504153706255E-3</v>
      </c>
      <c r="G43" s="7">
        <f t="shared" si="2"/>
        <v>20</v>
      </c>
      <c r="H43" s="8">
        <v>8.0214374966809903</v>
      </c>
      <c r="I43" s="8">
        <f t="shared" si="3"/>
        <v>0.98116333980784742</v>
      </c>
      <c r="J43" s="7">
        <f t="shared" si="4"/>
        <v>13</v>
      </c>
      <c r="K43" s="20">
        <f t="shared" si="5"/>
        <v>6.8643663073431017E-3</v>
      </c>
      <c r="L43" s="7">
        <f t="shared" si="6"/>
        <v>18</v>
      </c>
      <c r="M43" s="18">
        <f t="shared" si="7"/>
        <v>-1</v>
      </c>
      <c r="N43" s="18">
        <f t="shared" si="8"/>
        <v>-6.8643663073431017E-3</v>
      </c>
    </row>
    <row r="44" spans="1:14" x14ac:dyDescent="0.25">
      <c r="A44" s="7">
        <v>68</v>
      </c>
      <c r="B44" s="7" t="s">
        <v>99</v>
      </c>
      <c r="C44" s="8">
        <v>7.9613850339331096</v>
      </c>
      <c r="D44" s="8">
        <v>8.0173165734498699</v>
      </c>
      <c r="E44" s="8">
        <f t="shared" si="0"/>
        <v>-6.976341648025115E-3</v>
      </c>
      <c r="F44" s="20">
        <f t="shared" si="1"/>
        <v>6.976341648025115E-3</v>
      </c>
      <c r="G44" s="7">
        <f t="shared" si="2"/>
        <v>19</v>
      </c>
      <c r="H44" s="8">
        <v>7.9909266953628899</v>
      </c>
      <c r="I44" s="8">
        <f t="shared" si="3"/>
        <v>0.98490959864148853</v>
      </c>
      <c r="J44" s="7">
        <f t="shared" si="4"/>
        <v>17</v>
      </c>
      <c r="K44" s="20">
        <f t="shared" si="5"/>
        <v>6.8710658525423162E-3</v>
      </c>
      <c r="L44" s="7">
        <f t="shared" si="6"/>
        <v>20</v>
      </c>
      <c r="M44" s="18">
        <f t="shared" si="7"/>
        <v>-1</v>
      </c>
      <c r="N44" s="18">
        <f t="shared" si="8"/>
        <v>-6.8710658525423162E-3</v>
      </c>
    </row>
    <row r="45" spans="1:14" x14ac:dyDescent="0.25">
      <c r="A45" s="7">
        <v>70</v>
      </c>
      <c r="B45" s="7" t="s">
        <v>100</v>
      </c>
      <c r="C45" s="8">
        <v>8.0574712154571895</v>
      </c>
      <c r="D45" s="8">
        <v>8.1033184317502602</v>
      </c>
      <c r="E45" s="8">
        <f t="shared" si="0"/>
        <v>-5.6578322423358205E-3</v>
      </c>
      <c r="F45" s="20">
        <f t="shared" si="1"/>
        <v>5.6578322423358205E-3</v>
      </c>
      <c r="G45" s="7">
        <f t="shared" si="2"/>
        <v>14</v>
      </c>
      <c r="H45" s="8">
        <v>8.0807709112255708</v>
      </c>
      <c r="I45" s="8">
        <f t="shared" si="3"/>
        <v>0.97395910498714577</v>
      </c>
      <c r="J45" s="7">
        <f t="shared" si="4"/>
        <v>6</v>
      </c>
      <c r="K45" s="20">
        <f t="shared" si="5"/>
        <v>5.5104972269128119E-3</v>
      </c>
      <c r="L45" s="7">
        <f t="shared" si="6"/>
        <v>14</v>
      </c>
      <c r="M45" s="18">
        <f t="shared" si="7"/>
        <v>-1</v>
      </c>
      <c r="N45" s="18">
        <f t="shared" si="8"/>
        <v>-5.5104972269128119E-3</v>
      </c>
    </row>
    <row r="46" spans="1:14" x14ac:dyDescent="0.25">
      <c r="A46" s="7">
        <v>73</v>
      </c>
      <c r="B46" s="7" t="s">
        <v>101</v>
      </c>
      <c r="C46" s="8">
        <v>7.8428939114857199</v>
      </c>
      <c r="D46" s="8">
        <v>7.9010272970917104</v>
      </c>
      <c r="E46" s="8">
        <f t="shared" si="0"/>
        <v>-7.3576996281722483E-3</v>
      </c>
      <c r="F46" s="20">
        <f t="shared" si="1"/>
        <v>7.3576996281722483E-3</v>
      </c>
      <c r="G46" s="7">
        <f t="shared" si="2"/>
        <v>22</v>
      </c>
      <c r="H46" s="8">
        <v>7.8703404043034197</v>
      </c>
      <c r="I46" s="8">
        <f t="shared" si="3"/>
        <v>1</v>
      </c>
      <c r="J46" s="7">
        <f t="shared" si="4"/>
        <v>32</v>
      </c>
      <c r="K46" s="20">
        <f t="shared" si="5"/>
        <v>7.3576996281722483E-3</v>
      </c>
      <c r="L46" s="7">
        <f t="shared" si="6"/>
        <v>22</v>
      </c>
      <c r="M46" s="18">
        <f t="shared" si="7"/>
        <v>-1</v>
      </c>
      <c r="N46" s="18">
        <f t="shared" si="8"/>
        <v>-7.3576996281722483E-3</v>
      </c>
    </row>
    <row r="47" spans="1:14" x14ac:dyDescent="0.25">
      <c r="A47" s="7">
        <v>76</v>
      </c>
      <c r="B47" s="7" t="s">
        <v>102</v>
      </c>
      <c r="C47" s="8">
        <v>7.9250521397206199</v>
      </c>
      <c r="D47" s="8">
        <v>7.9860601139796099</v>
      </c>
      <c r="E47" s="8">
        <f t="shared" si="0"/>
        <v>-7.6393081680158417E-3</v>
      </c>
      <c r="F47" s="20">
        <f t="shared" si="1"/>
        <v>7.6393081680158417E-3</v>
      </c>
      <c r="G47" s="7">
        <f t="shared" si="2"/>
        <v>25</v>
      </c>
      <c r="H47" s="8">
        <v>7.9557144232170698</v>
      </c>
      <c r="I47" s="8">
        <f t="shared" si="3"/>
        <v>0.98926884320225172</v>
      </c>
      <c r="J47" s="7">
        <f t="shared" si="4"/>
        <v>22</v>
      </c>
      <c r="K47" s="20">
        <f t="shared" si="5"/>
        <v>7.5573295542385446E-3</v>
      </c>
      <c r="L47" s="7">
        <f t="shared" si="6"/>
        <v>26</v>
      </c>
      <c r="M47" s="18">
        <f t="shared" si="7"/>
        <v>-1</v>
      </c>
      <c r="N47" s="18">
        <f t="shared" si="8"/>
        <v>-7.5573295542385446E-3</v>
      </c>
    </row>
    <row r="48" spans="1:14" x14ac:dyDescent="0.25">
      <c r="A48" s="7">
        <v>81</v>
      </c>
      <c r="B48" s="7" t="s">
        <v>103</v>
      </c>
      <c r="C48" s="8">
        <v>7.9310834656910503</v>
      </c>
      <c r="D48" s="8">
        <v>7.9447234859986002</v>
      </c>
      <c r="E48" s="8">
        <f t="shared" si="0"/>
        <v>-1.7168653297485405E-3</v>
      </c>
      <c r="F48" s="20">
        <f t="shared" si="1"/>
        <v>1.7168653297485405E-3</v>
      </c>
      <c r="G48" s="7">
        <f t="shared" si="2"/>
        <v>4</v>
      </c>
      <c r="H48" s="8">
        <v>7.9378359509900802</v>
      </c>
      <c r="I48" s="8">
        <f t="shared" si="3"/>
        <v>0.99149698392567032</v>
      </c>
      <c r="J48" s="7">
        <f t="shared" si="4"/>
        <v>27</v>
      </c>
      <c r="K48" s="20">
        <f t="shared" si="5"/>
        <v>1.7022667962522293E-3</v>
      </c>
      <c r="L48" s="7">
        <f t="shared" si="6"/>
        <v>4</v>
      </c>
      <c r="M48" s="18">
        <f t="shared" si="7"/>
        <v>-1</v>
      </c>
      <c r="N48" s="18">
        <f t="shared" si="8"/>
        <v>-1.7022667962522293E-3</v>
      </c>
    </row>
    <row r="49" spans="1:25" x14ac:dyDescent="0.25">
      <c r="A49" s="7">
        <v>85</v>
      </c>
      <c r="B49" s="7" t="s">
        <v>104</v>
      </c>
      <c r="C49" s="8">
        <v>7.9353612952182599</v>
      </c>
      <c r="D49" s="8">
        <v>7.95334650386632</v>
      </c>
      <c r="E49" s="8">
        <f t="shared" si="0"/>
        <v>-2.2613384993746999E-3</v>
      </c>
      <c r="F49" s="20">
        <f t="shared" si="1"/>
        <v>2.2613384993746999E-3</v>
      </c>
      <c r="G49" s="7">
        <f t="shared" si="2"/>
        <v>6</v>
      </c>
      <c r="H49" s="8">
        <v>7.9451989204695801</v>
      </c>
      <c r="I49" s="8">
        <f t="shared" si="3"/>
        <v>0.99057814449764137</v>
      </c>
      <c r="J49" s="7">
        <f t="shared" si="4"/>
        <v>24</v>
      </c>
      <c r="K49" s="20">
        <f t="shared" si="5"/>
        <v>2.2400324947916711E-3</v>
      </c>
      <c r="L49" s="7">
        <f t="shared" si="6"/>
        <v>6</v>
      </c>
      <c r="M49" s="18">
        <f t="shared" si="7"/>
        <v>-1</v>
      </c>
      <c r="N49" s="18">
        <f t="shared" si="8"/>
        <v>-2.2400324947916711E-3</v>
      </c>
    </row>
    <row r="50" spans="1:25" x14ac:dyDescent="0.25">
      <c r="A50" s="7">
        <v>86</v>
      </c>
      <c r="B50" s="7" t="s">
        <v>105</v>
      </c>
      <c r="C50" s="8">
        <v>7.9702081052299603</v>
      </c>
      <c r="D50" s="8">
        <v>7.9250123865712396</v>
      </c>
      <c r="E50" s="8">
        <f t="shared" si="0"/>
        <v>5.7029208856889347E-3</v>
      </c>
      <c r="F50" s="20">
        <f t="shared" si="1"/>
        <v>5.7029208856889347E-3</v>
      </c>
      <c r="G50" s="7">
        <f t="shared" si="2"/>
        <v>15</v>
      </c>
      <c r="H50" s="8">
        <v>7.9476557055813197</v>
      </c>
      <c r="I50" s="8">
        <f t="shared" si="3"/>
        <v>0.99027193626120413</v>
      </c>
      <c r="J50" s="7">
        <f t="shared" si="4"/>
        <v>23</v>
      </c>
      <c r="K50" s="20">
        <f t="shared" si="5"/>
        <v>5.6474425078156427E-3</v>
      </c>
      <c r="L50" s="7">
        <f t="shared" si="6"/>
        <v>15</v>
      </c>
      <c r="M50" s="18">
        <f t="shared" si="7"/>
        <v>1</v>
      </c>
      <c r="N50" s="18">
        <f t="shared" si="8"/>
        <v>5.6474425078156427E-3</v>
      </c>
    </row>
    <row r="51" spans="1:25" x14ac:dyDescent="0.25">
      <c r="A51" s="7">
        <v>88</v>
      </c>
      <c r="B51" s="7" t="s">
        <v>106</v>
      </c>
      <c r="C51" s="8">
        <v>8.2422586045836308</v>
      </c>
      <c r="D51" s="8">
        <v>8.3307724845748794</v>
      </c>
      <c r="E51" s="8">
        <f t="shared" si="0"/>
        <v>-1.0624930659808492E-2</v>
      </c>
      <c r="F51" s="20">
        <f t="shared" si="1"/>
        <v>1.0624930659808492E-2</v>
      </c>
      <c r="G51" s="7">
        <f t="shared" si="2"/>
        <v>29</v>
      </c>
      <c r="H51" s="8">
        <v>8.2792641645434095</v>
      </c>
      <c r="I51" s="8">
        <f t="shared" si="3"/>
        <v>0.9506086830770254</v>
      </c>
      <c r="J51" s="7">
        <f t="shared" si="4"/>
        <v>1</v>
      </c>
      <c r="K51" s="20">
        <f t="shared" si="5"/>
        <v>1.010015134230526E-2</v>
      </c>
      <c r="L51" s="7">
        <f t="shared" si="6"/>
        <v>28</v>
      </c>
      <c r="M51" s="18">
        <f t="shared" si="7"/>
        <v>-1</v>
      </c>
      <c r="N51" s="18">
        <f t="shared" si="8"/>
        <v>-1.010015134230526E-2</v>
      </c>
    </row>
    <row r="52" spans="1:25" x14ac:dyDescent="0.25">
      <c r="A52" s="7">
        <v>91</v>
      </c>
      <c r="B52" s="7" t="s">
        <v>107</v>
      </c>
      <c r="C52" s="8">
        <v>7.9830042299883202</v>
      </c>
      <c r="D52" s="8">
        <v>8.1275327330651006</v>
      </c>
      <c r="E52" s="8">
        <f t="shared" si="0"/>
        <v>-1.77825802520361E-2</v>
      </c>
      <c r="F52" s="20">
        <f t="shared" si="1"/>
        <v>1.77825802520361E-2</v>
      </c>
      <c r="G52" s="7">
        <f t="shared" si="2"/>
        <v>32</v>
      </c>
      <c r="H52" s="8">
        <v>8.07654687944801</v>
      </c>
      <c r="I52" s="8">
        <f t="shared" si="3"/>
        <v>0.97446848532888308</v>
      </c>
      <c r="J52" s="7">
        <f t="shared" si="4"/>
        <v>7</v>
      </c>
      <c r="K52" s="20">
        <f t="shared" si="5"/>
        <v>1.7328564043440926E-2</v>
      </c>
      <c r="L52" s="7">
        <f t="shared" si="6"/>
        <v>32</v>
      </c>
      <c r="M52" s="18">
        <f t="shared" si="7"/>
        <v>-1</v>
      </c>
      <c r="N52" s="18">
        <f t="shared" si="8"/>
        <v>-1.7328564043440926E-2</v>
      </c>
    </row>
    <row r="53" spans="1:25" x14ac:dyDescent="0.25">
      <c r="A53" s="7">
        <v>94</v>
      </c>
      <c r="B53" s="7" t="s">
        <v>108</v>
      </c>
      <c r="C53" s="8">
        <v>8.0520418454742906</v>
      </c>
      <c r="D53" s="8">
        <v>8.0546130545568904</v>
      </c>
      <c r="E53" s="8">
        <f t="shared" si="0"/>
        <v>-3.1922192477578049E-4</v>
      </c>
      <c r="F53" s="20">
        <f t="shared" si="1"/>
        <v>3.1922192477578049E-4</v>
      </c>
      <c r="G53" s="7">
        <f t="shared" si="2"/>
        <v>3</v>
      </c>
      <c r="H53" s="8">
        <v>8.0526860762767498</v>
      </c>
      <c r="I53" s="8">
        <f t="shared" si="3"/>
        <v>0.97735591947256939</v>
      </c>
      <c r="J53" s="7">
        <f t="shared" si="4"/>
        <v>9</v>
      </c>
      <c r="K53" s="20">
        <f t="shared" si="5"/>
        <v>3.119934378050363E-4</v>
      </c>
      <c r="L53" s="7">
        <f t="shared" si="6"/>
        <v>3</v>
      </c>
      <c r="M53" s="18">
        <f t="shared" si="7"/>
        <v>-1</v>
      </c>
      <c r="N53" s="18">
        <f t="shared" si="8"/>
        <v>-3.119934378050363E-4</v>
      </c>
    </row>
    <row r="54" spans="1:25" x14ac:dyDescent="0.25">
      <c r="A54" s="7">
        <v>95</v>
      </c>
      <c r="B54" s="7" t="s">
        <v>109</v>
      </c>
      <c r="C54" s="8">
        <v>7.9591232834032901</v>
      </c>
      <c r="D54" s="8">
        <v>7.9252237562000101</v>
      </c>
      <c r="E54" s="8">
        <f t="shared" si="0"/>
        <v>4.2774220950872188E-3</v>
      </c>
      <c r="F54" s="20">
        <f t="shared" si="1"/>
        <v>4.2774220950872188E-3</v>
      </c>
      <c r="G54" s="7">
        <f t="shared" si="2"/>
        <v>9</v>
      </c>
      <c r="H54" s="8">
        <v>7.9427496505900903</v>
      </c>
      <c r="I54" s="8">
        <f>MIN($H$24:$H$56)/H54</f>
        <v>0.99088360461149738</v>
      </c>
      <c r="J54" s="7">
        <f t="shared" si="4"/>
        <v>26</v>
      </c>
      <c r="K54" s="20">
        <f t="shared" si="5"/>
        <v>4.2384274240248867E-3</v>
      </c>
      <c r="L54" s="7">
        <f t="shared" si="6"/>
        <v>9</v>
      </c>
      <c r="M54" s="18">
        <f t="shared" si="7"/>
        <v>1</v>
      </c>
      <c r="N54" s="18">
        <f t="shared" si="8"/>
        <v>4.2384274240248867E-3</v>
      </c>
    </row>
    <row r="55" spans="1:25" x14ac:dyDescent="0.25">
      <c r="A55" s="7">
        <v>97</v>
      </c>
      <c r="B55" s="7" t="s">
        <v>110</v>
      </c>
      <c r="C55" s="8" t="s">
        <v>128</v>
      </c>
      <c r="D55" s="8" t="s">
        <v>128</v>
      </c>
      <c r="E55" s="8" t="s">
        <v>128</v>
      </c>
      <c r="F55" s="20" t="s">
        <v>128</v>
      </c>
      <c r="G55" s="8" t="s">
        <v>128</v>
      </c>
      <c r="H55" s="8" t="s">
        <v>128</v>
      </c>
      <c r="I55" s="8" t="s">
        <v>128</v>
      </c>
      <c r="J55" s="8" t="s">
        <v>128</v>
      </c>
      <c r="K55" s="8" t="s">
        <v>128</v>
      </c>
      <c r="L55" s="8" t="s">
        <v>128</v>
      </c>
      <c r="M55" s="18">
        <f t="shared" si="7"/>
        <v>1</v>
      </c>
      <c r="N55" s="18" t="e">
        <f t="shared" si="8"/>
        <v>#VALUE!</v>
      </c>
    </row>
    <row r="56" spans="1:25" x14ac:dyDescent="0.25">
      <c r="A56" s="7">
        <v>99</v>
      </c>
      <c r="B56" s="7" t="s">
        <v>111</v>
      </c>
      <c r="C56" s="8">
        <v>7.9689284088939303</v>
      </c>
      <c r="D56" s="8">
        <v>7.90961482250031</v>
      </c>
      <c r="E56" s="8">
        <f t="shared" si="0"/>
        <v>7.4989222262621695E-3</v>
      </c>
      <c r="F56" s="20">
        <f t="shared" si="1"/>
        <v>7.4989222262621695E-3</v>
      </c>
      <c r="G56" s="7">
        <f t="shared" si="2"/>
        <v>24</v>
      </c>
      <c r="H56" s="8">
        <v>7.9444930640324198</v>
      </c>
      <c r="I56" s="8">
        <f t="shared" si="3"/>
        <v>0.99066615589801243</v>
      </c>
      <c r="J56" s="7">
        <f t="shared" si="4"/>
        <v>25</v>
      </c>
      <c r="K56" s="20">
        <f t="shared" si="5"/>
        <v>7.4289284552693088E-3</v>
      </c>
      <c r="L56" s="7">
        <f t="shared" si="6"/>
        <v>23</v>
      </c>
      <c r="M56" s="18">
        <f t="shared" si="7"/>
        <v>1</v>
      </c>
      <c r="N56" s="18">
        <f t="shared" si="8"/>
        <v>7.4289284552693088E-3</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7.9878366399916647</v>
      </c>
      <c r="D58" s="19">
        <f>AVERAGE(D24:D56)</f>
        <v>8.0280609466985027</v>
      </c>
      <c r="E58" s="19">
        <f>AVERAGE(E24:E56)</f>
        <v>-4.9815182692198685E-3</v>
      </c>
      <c r="F58" s="19">
        <f>AVERAGE(F24:F56)</f>
        <v>6.2242926177376824E-3</v>
      </c>
      <c r="G58" s="15" t="s">
        <v>114</v>
      </c>
      <c r="H58" s="19">
        <f>AVERAGE(H24:H56)</f>
        <v>8.0087287214783967</v>
      </c>
      <c r="I58" s="19">
        <f>AVERAGE(I24:I56)</f>
        <v>0.98284008639575005</v>
      </c>
      <c r="J58" s="15" t="s">
        <v>114</v>
      </c>
      <c r="K58" s="19">
        <f>AVERAGE(K24:K56)</f>
        <v>6.110849355836976E-3</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8.6766689599106009E-2</v>
      </c>
      <c r="D59" s="19">
        <f t="shared" ref="D59:K59" si="9">_xlfn.STDEV.S(D24:D56)</f>
        <v>9.8280929170648512E-2</v>
      </c>
      <c r="E59" s="19">
        <f t="shared" si="9"/>
        <v>5.325387532928395E-3</v>
      </c>
      <c r="F59" s="19">
        <f t="shared" si="9"/>
        <v>3.7395484687889045E-3</v>
      </c>
      <c r="G59" s="15" t="s">
        <v>114</v>
      </c>
      <c r="H59" s="19">
        <f t="shared" si="9"/>
        <v>9.0241629493670858E-2</v>
      </c>
      <c r="I59" s="19">
        <f t="shared" si="9"/>
        <v>1.0973794072713526E-2</v>
      </c>
      <c r="J59" s="15" t="s">
        <v>114</v>
      </c>
      <c r="K59" s="19">
        <f t="shared" si="9"/>
        <v>3.6474555442081872E-3</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7.5284584239876115E-3</v>
      </c>
      <c r="D60" s="19">
        <f t="shared" ref="D60:K60" si="10">_xlfn.VAR.S(D24:D56)</f>
        <v>9.6591410386460304E-3</v>
      </c>
      <c r="E60" s="19">
        <f t="shared" si="10"/>
        <v>2.8359752375869181E-5</v>
      </c>
      <c r="F60" s="19">
        <f t="shared" si="10"/>
        <v>1.3984222750421439E-5</v>
      </c>
      <c r="G60" s="15" t="s">
        <v>114</v>
      </c>
      <c r="H60" s="19">
        <f t="shared" si="10"/>
        <v>8.1435516936729669E-3</v>
      </c>
      <c r="I60" s="19">
        <f t="shared" si="10"/>
        <v>1.2042415635032254E-4</v>
      </c>
      <c r="J60" s="15" t="s">
        <v>114</v>
      </c>
      <c r="K60" s="19">
        <f t="shared" si="10"/>
        <v>1.3303931946975042E-5</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8.2422586045836308</v>
      </c>
      <c r="D61" s="19">
        <f t="shared" ref="D61:K61" si="11">MAX(D24:D56)</f>
        <v>8.3307724845748794</v>
      </c>
      <c r="E61" s="19">
        <f t="shared" si="11"/>
        <v>7.4989222262621695E-3</v>
      </c>
      <c r="F61" s="19">
        <f t="shared" si="11"/>
        <v>1.77825802520361E-2</v>
      </c>
      <c r="G61" s="15" t="s">
        <v>114</v>
      </c>
      <c r="H61" s="19">
        <f t="shared" si="11"/>
        <v>8.2792641645434095</v>
      </c>
      <c r="I61" s="19">
        <f t="shared" si="11"/>
        <v>1</v>
      </c>
      <c r="J61" s="15" t="s">
        <v>114</v>
      </c>
      <c r="K61" s="19">
        <f t="shared" si="11"/>
        <v>1.7328564043440926E-2</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7.8428939114857199</v>
      </c>
      <c r="D62" s="19">
        <f>MIN(D24:D56)</f>
        <v>7.8943288067486899</v>
      </c>
      <c r="E62" s="19">
        <f>MIN(E24:E56)</f>
        <v>-1.77825802520361E-2</v>
      </c>
      <c r="F62" s="19">
        <f>MIN(F24:F56)</f>
        <v>1.1172907270381081E-5</v>
      </c>
      <c r="G62" s="15" t="s">
        <v>114</v>
      </c>
      <c r="H62" s="19">
        <f>MIN(H24:H56)</f>
        <v>7.8703404043034197</v>
      </c>
      <c r="I62" s="19">
        <f>MIN(I24:I56)</f>
        <v>0.9506086830770254</v>
      </c>
      <c r="J62" s="15" t="s">
        <v>114</v>
      </c>
      <c r="K62" s="19">
        <f>MIN(K24:K56)</f>
        <v>1.0828036626623227E-5</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4 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4 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4 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33DC7-1B1D-4688-9780-63F54E2A69DF}">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11</v>
      </c>
      <c r="I15" s="28"/>
      <c r="J15" s="28"/>
      <c r="K15" s="28"/>
      <c r="L15" s="28"/>
    </row>
    <row r="16" spans="1:12" s="4" customFormat="1" ht="44.1" customHeight="1" x14ac:dyDescent="0.25">
      <c r="A16" s="2" t="s">
        <v>5</v>
      </c>
      <c r="B16" s="23" t="s">
        <v>23</v>
      </c>
      <c r="C16" s="23"/>
      <c r="D16" s="23"/>
      <c r="E16" s="23"/>
      <c r="F16" s="23"/>
      <c r="G16" s="23"/>
      <c r="H16" s="23"/>
      <c r="I16" s="23"/>
      <c r="J16" s="23"/>
      <c r="K16" s="23"/>
      <c r="L16" s="23"/>
    </row>
    <row r="17" spans="1:14" s="4" customFormat="1" ht="44.1" customHeight="1" x14ac:dyDescent="0.25">
      <c r="A17" s="2" t="s">
        <v>56</v>
      </c>
      <c r="B17" s="23" t="s">
        <v>129</v>
      </c>
      <c r="C17" s="23"/>
      <c r="D17" s="23"/>
      <c r="E17" s="23"/>
      <c r="F17" s="23"/>
      <c r="G17" s="23"/>
      <c r="H17" s="23"/>
      <c r="I17" s="23"/>
      <c r="J17" s="23"/>
      <c r="K17" s="23"/>
      <c r="L17" s="23"/>
    </row>
    <row r="18" spans="1:14" s="4" customFormat="1" ht="44.1" customHeight="1" x14ac:dyDescent="0.25">
      <c r="A18" s="2" t="s">
        <v>58</v>
      </c>
      <c r="B18" s="23" t="s">
        <v>130</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175</v>
      </c>
      <c r="C20" s="23"/>
      <c r="D20" s="23"/>
      <c r="E20" s="23"/>
      <c r="F20" s="23"/>
      <c r="G20" s="23"/>
      <c r="H20" s="23"/>
      <c r="I20" s="23"/>
      <c r="J20" s="23"/>
      <c r="K20" s="23"/>
      <c r="L20" s="23"/>
    </row>
    <row r="21" spans="1:14" s="4" customFormat="1" ht="43.7" customHeight="1" x14ac:dyDescent="0.25">
      <c r="A21" s="16" t="s">
        <v>62</v>
      </c>
      <c r="B21" s="30" t="s">
        <v>121</v>
      </c>
      <c r="C21" s="30"/>
      <c r="D21" s="30"/>
      <c r="E21" s="17" t="s">
        <v>64</v>
      </c>
      <c r="F21" s="31" t="s">
        <v>131</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6.8524477014074998</v>
      </c>
      <c r="D24" s="8">
        <v>6.9558982466327901</v>
      </c>
      <c r="E24" s="8">
        <f>(C24-D24)/D24</f>
        <v>-1.4872348840837143E-2</v>
      </c>
      <c r="F24" s="20">
        <f>ABS(E24)</f>
        <v>1.4872348840837143E-2</v>
      </c>
      <c r="G24" s="7">
        <f>RANK(F24,$F$24:$F$56,1)</f>
        <v>26</v>
      </c>
      <c r="H24" s="8">
        <v>6.90574594642767</v>
      </c>
      <c r="I24" s="8">
        <f>MIN($H$24:$H$56)/H24</f>
        <v>0.94817280263952164</v>
      </c>
      <c r="J24" s="7">
        <f>RANK(I24,$I$24:$I$56,1)</f>
        <v>8</v>
      </c>
      <c r="K24" s="20">
        <f>I24*F24</f>
        <v>1.4101556682249196E-2</v>
      </c>
      <c r="L24" s="7">
        <f>RANK(K24,$K$24:$K$56,1)</f>
        <v>26</v>
      </c>
      <c r="M24" s="18">
        <f>IF(E24&gt;0,1,-1)</f>
        <v>-1</v>
      </c>
      <c r="N24" s="18">
        <f>K24*M24</f>
        <v>-1.4101556682249196E-2</v>
      </c>
    </row>
    <row r="25" spans="1:14" x14ac:dyDescent="0.25">
      <c r="A25" s="7">
        <v>8</v>
      </c>
      <c r="B25" s="7" t="s">
        <v>80</v>
      </c>
      <c r="C25" s="8">
        <v>6.7558831879427403</v>
      </c>
      <c r="D25" s="8">
        <v>6.83979052715486</v>
      </c>
      <c r="E25" s="8">
        <f t="shared" ref="E25:E56" si="0">(C25-D25)/D25</f>
        <v>-1.226753054483125E-2</v>
      </c>
      <c r="F25" s="20">
        <f t="shared" ref="F25:F56" si="1">ABS(E25)</f>
        <v>1.226753054483125E-2</v>
      </c>
      <c r="G25" s="7">
        <f t="shared" ref="G25:G56" si="2">RANK(F25,$F$24:$F$56,1)</f>
        <v>20</v>
      </c>
      <c r="H25" s="8">
        <v>6.7903601890025396</v>
      </c>
      <c r="I25" s="8">
        <f t="shared" ref="I25:I56" si="3">MIN($H$24:$H$56)/H25</f>
        <v>0.96428470745123696</v>
      </c>
      <c r="J25" s="7">
        <f t="shared" ref="J25:J56" si="4">RANK(I25,$I$24:$I$56,1)</f>
        <v>24</v>
      </c>
      <c r="K25" s="20">
        <f t="shared" ref="K25:K56" si="5">I25*F25</f>
        <v>1.1829392102571716E-2</v>
      </c>
      <c r="L25" s="7">
        <f t="shared" ref="L25:L56" si="6">RANK(K25,$K$24:$K$56,1)</f>
        <v>20</v>
      </c>
      <c r="M25" s="18">
        <f t="shared" ref="M25:M56" si="7">IF(E25&gt;0,1,-1)</f>
        <v>-1</v>
      </c>
      <c r="N25" s="18">
        <f t="shared" ref="N25:N56" si="8">K25*M25</f>
        <v>-1.1829392102571716E-2</v>
      </c>
    </row>
    <row r="26" spans="1:14" x14ac:dyDescent="0.25">
      <c r="A26" s="7">
        <v>11</v>
      </c>
      <c r="B26" s="7" t="s">
        <v>81</v>
      </c>
      <c r="C26" s="8">
        <v>6.9231057187561502</v>
      </c>
      <c r="D26" s="8">
        <v>7.0146898097450698</v>
      </c>
      <c r="E26" s="8">
        <f t="shared" si="0"/>
        <v>-1.3056042886128418E-2</v>
      </c>
      <c r="F26" s="20">
        <f t="shared" si="1"/>
        <v>1.3056042886128418E-2</v>
      </c>
      <c r="G26" s="7">
        <f t="shared" si="2"/>
        <v>23</v>
      </c>
      <c r="H26" s="8">
        <v>6.9651058684987799</v>
      </c>
      <c r="I26" s="8">
        <f t="shared" si="3"/>
        <v>0.94009202616070564</v>
      </c>
      <c r="J26" s="7">
        <f t="shared" si="4"/>
        <v>2</v>
      </c>
      <c r="K26" s="20">
        <f t="shared" si="5"/>
        <v>1.2273881810461532E-2</v>
      </c>
      <c r="L26" s="7">
        <f t="shared" si="6"/>
        <v>23</v>
      </c>
      <c r="M26" s="18">
        <f t="shared" si="7"/>
        <v>-1</v>
      </c>
      <c r="N26" s="18">
        <f t="shared" si="8"/>
        <v>-1.2273881810461532E-2</v>
      </c>
    </row>
    <row r="27" spans="1:14" x14ac:dyDescent="0.25">
      <c r="A27" s="7">
        <v>13</v>
      </c>
      <c r="B27" s="7" t="s">
        <v>82</v>
      </c>
      <c r="C27" s="8">
        <v>6.7703793289676799</v>
      </c>
      <c r="D27" s="8">
        <v>6.8548537916026504</v>
      </c>
      <c r="E27" s="8">
        <f t="shared" si="0"/>
        <v>-1.232330625905597E-2</v>
      </c>
      <c r="F27" s="20">
        <f t="shared" si="1"/>
        <v>1.232330625905597E-2</v>
      </c>
      <c r="G27" s="7">
        <f t="shared" si="2"/>
        <v>21</v>
      </c>
      <c r="H27" s="8">
        <v>6.80877368764114</v>
      </c>
      <c r="I27" s="8">
        <f t="shared" si="3"/>
        <v>0.96167691697934832</v>
      </c>
      <c r="J27" s="7">
        <f t="shared" si="4"/>
        <v>20</v>
      </c>
      <c r="K27" s="20">
        <f t="shared" si="5"/>
        <v>1.1851039170201251E-2</v>
      </c>
      <c r="L27" s="7">
        <f t="shared" si="6"/>
        <v>21</v>
      </c>
      <c r="M27" s="18">
        <f t="shared" si="7"/>
        <v>-1</v>
      </c>
      <c r="N27" s="18">
        <f t="shared" si="8"/>
        <v>-1.1851039170201251E-2</v>
      </c>
    </row>
    <row r="28" spans="1:14" x14ac:dyDescent="0.25">
      <c r="A28" s="7">
        <v>15</v>
      </c>
      <c r="B28" s="7" t="s">
        <v>83</v>
      </c>
      <c r="C28" s="8">
        <v>6.9037306113894301</v>
      </c>
      <c r="D28" s="8">
        <v>6.9686192671028904</v>
      </c>
      <c r="E28" s="8">
        <f t="shared" si="0"/>
        <v>-9.3115512881846441E-3</v>
      </c>
      <c r="F28" s="20">
        <f t="shared" si="1"/>
        <v>9.3115512881846441E-3</v>
      </c>
      <c r="G28" s="7">
        <f t="shared" si="2"/>
        <v>9</v>
      </c>
      <c r="H28" s="8">
        <v>6.9367362352623596</v>
      </c>
      <c r="I28" s="8">
        <f t="shared" si="3"/>
        <v>0.94393678327502228</v>
      </c>
      <c r="J28" s="7">
        <f t="shared" si="4"/>
        <v>4</v>
      </c>
      <c r="K28" s="20">
        <f t="shared" si="5"/>
        <v>8.7895157702694033E-3</v>
      </c>
      <c r="L28" s="7">
        <f t="shared" si="6"/>
        <v>9</v>
      </c>
      <c r="M28" s="18">
        <f t="shared" si="7"/>
        <v>-1</v>
      </c>
      <c r="N28" s="18">
        <f t="shared" si="8"/>
        <v>-8.7895157702694033E-3</v>
      </c>
    </row>
    <row r="29" spans="1:14" x14ac:dyDescent="0.25">
      <c r="A29" s="7">
        <v>17</v>
      </c>
      <c r="B29" s="7" t="s">
        <v>84</v>
      </c>
      <c r="C29" s="8">
        <v>6.7614367284689703</v>
      </c>
      <c r="D29" s="8">
        <v>6.8044355582395903</v>
      </c>
      <c r="E29" s="8">
        <f t="shared" si="0"/>
        <v>-6.3192353579647285E-3</v>
      </c>
      <c r="F29" s="20">
        <f t="shared" si="1"/>
        <v>6.3192353579647285E-3</v>
      </c>
      <c r="G29" s="7">
        <f t="shared" si="2"/>
        <v>2</v>
      </c>
      <c r="H29" s="8">
        <v>6.7834933809918896</v>
      </c>
      <c r="I29" s="8">
        <f t="shared" si="3"/>
        <v>0.96526083546991059</v>
      </c>
      <c r="J29" s="7">
        <f t="shared" si="4"/>
        <v>25</v>
      </c>
      <c r="K29" s="20">
        <f t="shared" si="5"/>
        <v>6.0997104011600335E-3</v>
      </c>
      <c r="L29" s="7">
        <f t="shared" si="6"/>
        <v>2</v>
      </c>
      <c r="M29" s="18">
        <f t="shared" si="7"/>
        <v>-1</v>
      </c>
      <c r="N29" s="18">
        <f t="shared" si="8"/>
        <v>-6.0997104011600335E-3</v>
      </c>
    </row>
    <row r="30" spans="1:14" x14ac:dyDescent="0.25">
      <c r="A30" s="7">
        <v>18</v>
      </c>
      <c r="B30" s="7" t="s">
        <v>85</v>
      </c>
      <c r="C30" s="8">
        <v>6.8210948876594903</v>
      </c>
      <c r="D30" s="8">
        <v>6.9376077306317603</v>
      </c>
      <c r="E30" s="8">
        <f t="shared" si="0"/>
        <v>-1.6794383236432987E-2</v>
      </c>
      <c r="F30" s="20">
        <f t="shared" si="1"/>
        <v>1.6794383236432987E-2</v>
      </c>
      <c r="G30" s="7">
        <f t="shared" si="2"/>
        <v>28</v>
      </c>
      <c r="H30" s="8">
        <v>6.8796482139956998</v>
      </c>
      <c r="I30" s="8">
        <f t="shared" si="3"/>
        <v>0.95176966680071773</v>
      </c>
      <c r="J30" s="7">
        <f t="shared" si="4"/>
        <v>10</v>
      </c>
      <c r="K30" s="20">
        <f t="shared" si="5"/>
        <v>1.5984384537063384E-2</v>
      </c>
      <c r="L30" s="7">
        <f t="shared" si="6"/>
        <v>28</v>
      </c>
      <c r="M30" s="18">
        <f t="shared" si="7"/>
        <v>-1</v>
      </c>
      <c r="N30" s="18">
        <f t="shared" si="8"/>
        <v>-1.5984384537063384E-2</v>
      </c>
    </row>
    <row r="31" spans="1:14" x14ac:dyDescent="0.25">
      <c r="A31" s="7">
        <v>19</v>
      </c>
      <c r="B31" s="7" t="s">
        <v>86</v>
      </c>
      <c r="C31" s="8">
        <v>6.7640211860569197</v>
      </c>
      <c r="D31" s="8">
        <v>6.8204874573860002</v>
      </c>
      <c r="E31" s="8">
        <f t="shared" si="0"/>
        <v>-8.2789201918306195E-3</v>
      </c>
      <c r="F31" s="20">
        <f t="shared" si="1"/>
        <v>8.2789201918306195E-3</v>
      </c>
      <c r="G31" s="7">
        <f t="shared" si="2"/>
        <v>3</v>
      </c>
      <c r="H31" s="8">
        <v>6.7908145458453504</v>
      </c>
      <c r="I31" s="8">
        <f t="shared" si="3"/>
        <v>0.9642201895127348</v>
      </c>
      <c r="J31" s="7">
        <f t="shared" si="4"/>
        <v>23</v>
      </c>
      <c r="K31" s="20">
        <f t="shared" si="5"/>
        <v>7.982701996327727E-3</v>
      </c>
      <c r="L31" s="7">
        <f t="shared" si="6"/>
        <v>4</v>
      </c>
      <c r="M31" s="18">
        <f t="shared" si="7"/>
        <v>-1</v>
      </c>
      <c r="N31" s="18">
        <f t="shared" si="8"/>
        <v>-7.982701996327727E-3</v>
      </c>
    </row>
    <row r="32" spans="1:14" x14ac:dyDescent="0.25">
      <c r="A32" s="7">
        <v>20</v>
      </c>
      <c r="B32" s="7" t="s">
        <v>87</v>
      </c>
      <c r="C32" s="8">
        <v>6.7579898538367598</v>
      </c>
      <c r="D32" s="8">
        <v>6.86605356932633</v>
      </c>
      <c r="E32" s="8">
        <f t="shared" si="0"/>
        <v>-1.5738839552947598E-2</v>
      </c>
      <c r="F32" s="20">
        <f t="shared" si="1"/>
        <v>1.5738839552947598E-2</v>
      </c>
      <c r="G32" s="7">
        <f t="shared" si="2"/>
        <v>27</v>
      </c>
      <c r="H32" s="8">
        <v>6.8098022631612896</v>
      </c>
      <c r="I32" s="8">
        <f t="shared" si="3"/>
        <v>0.96153166205169072</v>
      </c>
      <c r="J32" s="7">
        <f t="shared" si="4"/>
        <v>19</v>
      </c>
      <c r="K32" s="20">
        <f t="shared" si="5"/>
        <v>1.5133392554110593E-2</v>
      </c>
      <c r="L32" s="7">
        <f t="shared" si="6"/>
        <v>27</v>
      </c>
      <c r="M32" s="18">
        <f t="shared" si="7"/>
        <v>-1</v>
      </c>
      <c r="N32" s="18">
        <f t="shared" si="8"/>
        <v>-1.5133392554110593E-2</v>
      </c>
    </row>
    <row r="33" spans="1:14" x14ac:dyDescent="0.25">
      <c r="A33" s="7">
        <v>23</v>
      </c>
      <c r="B33" s="7" t="s">
        <v>88</v>
      </c>
      <c r="C33" s="8">
        <v>6.7401642733296701</v>
      </c>
      <c r="D33" s="8">
        <v>6.8040526303097497</v>
      </c>
      <c r="E33" s="8">
        <f t="shared" si="0"/>
        <v>-9.3897505577012555E-3</v>
      </c>
      <c r="F33" s="20">
        <f t="shared" si="1"/>
        <v>9.3897505577012555E-3</v>
      </c>
      <c r="G33" s="7">
        <f t="shared" si="2"/>
        <v>10</v>
      </c>
      <c r="H33" s="8">
        <v>6.7719011489909704</v>
      </c>
      <c r="I33" s="8">
        <f t="shared" si="3"/>
        <v>0.96691318202665788</v>
      </c>
      <c r="J33" s="7">
        <f t="shared" si="4"/>
        <v>28</v>
      </c>
      <c r="K33" s="20">
        <f t="shared" si="5"/>
        <v>9.0790735901835062E-3</v>
      </c>
      <c r="L33" s="7">
        <f t="shared" si="6"/>
        <v>11</v>
      </c>
      <c r="M33" s="18">
        <f t="shared" si="7"/>
        <v>-1</v>
      </c>
      <c r="N33" s="18">
        <f t="shared" si="8"/>
        <v>-9.0790735901835062E-3</v>
      </c>
    </row>
    <row r="34" spans="1:14" x14ac:dyDescent="0.25">
      <c r="A34" s="7">
        <v>25</v>
      </c>
      <c r="B34" s="7" t="s">
        <v>89</v>
      </c>
      <c r="C34" s="8">
        <v>6.8440241319980197</v>
      </c>
      <c r="D34" s="8">
        <v>6.9016156888491604</v>
      </c>
      <c r="E34" s="8">
        <f t="shared" si="0"/>
        <v>-8.3446484776297444E-3</v>
      </c>
      <c r="F34" s="20">
        <f t="shared" si="1"/>
        <v>8.3446484776297444E-3</v>
      </c>
      <c r="G34" s="7">
        <f t="shared" si="2"/>
        <v>5</v>
      </c>
      <c r="H34" s="8">
        <v>6.8730489323308603</v>
      </c>
      <c r="I34" s="8">
        <f t="shared" si="3"/>
        <v>0.952683525580585</v>
      </c>
      <c r="J34" s="7">
        <f t="shared" si="4"/>
        <v>12</v>
      </c>
      <c r="K34" s="20">
        <f t="shared" si="5"/>
        <v>7.9498091313989667E-3</v>
      </c>
      <c r="L34" s="7">
        <f t="shared" si="6"/>
        <v>3</v>
      </c>
      <c r="M34" s="18">
        <f t="shared" si="7"/>
        <v>-1</v>
      </c>
      <c r="N34" s="18">
        <f t="shared" si="8"/>
        <v>-7.9498091313989667E-3</v>
      </c>
    </row>
    <row r="35" spans="1:14" x14ac:dyDescent="0.25">
      <c r="A35" s="7">
        <v>27</v>
      </c>
      <c r="B35" s="7" t="s">
        <v>90</v>
      </c>
      <c r="C35" s="8">
        <v>6.8922687975395798</v>
      </c>
      <c r="D35" s="8">
        <v>7.01844319580578</v>
      </c>
      <c r="E35" s="8">
        <f t="shared" si="0"/>
        <v>-1.7977547833058199E-2</v>
      </c>
      <c r="F35" s="20">
        <f t="shared" si="1"/>
        <v>1.7977547833058199E-2</v>
      </c>
      <c r="G35" s="7">
        <f t="shared" si="2"/>
        <v>30</v>
      </c>
      <c r="H35" s="8">
        <v>6.9568310230824402</v>
      </c>
      <c r="I35" s="8">
        <f t="shared" si="3"/>
        <v>0.94121022439892688</v>
      </c>
      <c r="J35" s="7">
        <f t="shared" si="4"/>
        <v>3</v>
      </c>
      <c r="K35" s="20">
        <f t="shared" si="5"/>
        <v>1.6920651830095147E-2</v>
      </c>
      <c r="L35" s="7">
        <f t="shared" si="6"/>
        <v>29</v>
      </c>
      <c r="M35" s="18">
        <f t="shared" si="7"/>
        <v>-1</v>
      </c>
      <c r="N35" s="18">
        <f t="shared" si="8"/>
        <v>-1.6920651830095147E-2</v>
      </c>
    </row>
    <row r="36" spans="1:14" x14ac:dyDescent="0.25">
      <c r="A36" s="7">
        <v>41</v>
      </c>
      <c r="B36" s="7" t="s">
        <v>91</v>
      </c>
      <c r="C36" s="8">
        <v>6.7418840056663702</v>
      </c>
      <c r="D36" s="8">
        <v>6.8075987868740997</v>
      </c>
      <c r="E36" s="8">
        <f t="shared" si="0"/>
        <v>-9.6531513188520667E-3</v>
      </c>
      <c r="F36" s="20">
        <f t="shared" si="1"/>
        <v>9.6531513188520667E-3</v>
      </c>
      <c r="G36" s="7">
        <f t="shared" si="2"/>
        <v>12</v>
      </c>
      <c r="H36" s="8">
        <v>6.7754602852685597</v>
      </c>
      <c r="I36" s="8">
        <f t="shared" si="3"/>
        <v>0.96640526438880925</v>
      </c>
      <c r="J36" s="7">
        <f t="shared" si="4"/>
        <v>26</v>
      </c>
      <c r="K36" s="20">
        <f t="shared" si="5"/>
        <v>9.328856252480415E-3</v>
      </c>
      <c r="L36" s="7">
        <f t="shared" si="6"/>
        <v>12</v>
      </c>
      <c r="M36" s="18">
        <f t="shared" si="7"/>
        <v>-1</v>
      </c>
      <c r="N36" s="18">
        <f t="shared" si="8"/>
        <v>-9.328856252480415E-3</v>
      </c>
    </row>
    <row r="37" spans="1:14" x14ac:dyDescent="0.25">
      <c r="A37" s="7">
        <v>44</v>
      </c>
      <c r="B37" s="7" t="s">
        <v>92</v>
      </c>
      <c r="C37" s="8">
        <v>6.7057066527393898</v>
      </c>
      <c r="D37" s="8">
        <v>6.83272957438089</v>
      </c>
      <c r="E37" s="8">
        <f t="shared" si="0"/>
        <v>-1.8590362791141148E-2</v>
      </c>
      <c r="F37" s="20">
        <f t="shared" si="1"/>
        <v>1.8590362791141148E-2</v>
      </c>
      <c r="G37" s="7">
        <f t="shared" si="2"/>
        <v>32</v>
      </c>
      <c r="H37" s="8">
        <v>6.7612518240839199</v>
      </c>
      <c r="I37" s="8">
        <f t="shared" si="3"/>
        <v>0.96843612081080932</v>
      </c>
      <c r="J37" s="7">
        <f t="shared" si="4"/>
        <v>30</v>
      </c>
      <c r="K37" s="20">
        <f t="shared" si="5"/>
        <v>1.8003578825918343E-2</v>
      </c>
      <c r="L37" s="7">
        <f t="shared" si="6"/>
        <v>32</v>
      </c>
      <c r="M37" s="18">
        <f t="shared" si="7"/>
        <v>-1</v>
      </c>
      <c r="N37" s="18">
        <f t="shared" si="8"/>
        <v>-1.8003578825918343E-2</v>
      </c>
    </row>
    <row r="38" spans="1:14" x14ac:dyDescent="0.25">
      <c r="A38" s="7">
        <v>47</v>
      </c>
      <c r="B38" s="7" t="s">
        <v>93</v>
      </c>
      <c r="C38" s="8">
        <v>6.7379822800586799</v>
      </c>
      <c r="D38" s="8">
        <v>6.8152422114124196</v>
      </c>
      <c r="E38" s="8">
        <f t="shared" si="0"/>
        <v>-1.1336344176347032E-2</v>
      </c>
      <c r="F38" s="20">
        <f t="shared" si="1"/>
        <v>1.1336344176347032E-2</v>
      </c>
      <c r="G38" s="7">
        <f t="shared" si="2"/>
        <v>18</v>
      </c>
      <c r="H38" s="8">
        <v>6.7753431148099299</v>
      </c>
      <c r="I38" s="8">
        <f t="shared" si="3"/>
        <v>0.9664219770697956</v>
      </c>
      <c r="J38" s="7">
        <f t="shared" si="4"/>
        <v>27</v>
      </c>
      <c r="K38" s="20">
        <f t="shared" si="5"/>
        <v>1.0955692151648962E-2</v>
      </c>
      <c r="L38" s="7">
        <f t="shared" si="6"/>
        <v>18</v>
      </c>
      <c r="M38" s="18">
        <f t="shared" si="7"/>
        <v>-1</v>
      </c>
      <c r="N38" s="18">
        <f t="shared" si="8"/>
        <v>-1.0955692151648962E-2</v>
      </c>
    </row>
    <row r="39" spans="1:14" x14ac:dyDescent="0.25">
      <c r="A39" s="7">
        <v>50</v>
      </c>
      <c r="B39" s="7" t="s">
        <v>94</v>
      </c>
      <c r="C39" s="8">
        <v>6.8298141191420303</v>
      </c>
      <c r="D39" s="8">
        <v>6.8910975589636401</v>
      </c>
      <c r="E39" s="8">
        <f t="shared" si="0"/>
        <v>-8.8931319426605628E-3</v>
      </c>
      <c r="F39" s="20">
        <f t="shared" si="1"/>
        <v>8.8931319426605628E-3</v>
      </c>
      <c r="G39" s="7">
        <f t="shared" si="2"/>
        <v>8</v>
      </c>
      <c r="H39" s="8">
        <v>6.8566233047061802</v>
      </c>
      <c r="I39" s="8">
        <f t="shared" si="3"/>
        <v>0.95496576045625825</v>
      </c>
      <c r="J39" s="7">
        <f t="shared" si="4"/>
        <v>13</v>
      </c>
      <c r="K39" s="20">
        <f t="shared" si="5"/>
        <v>8.4926365084606863E-3</v>
      </c>
      <c r="L39" s="7">
        <f t="shared" si="6"/>
        <v>7</v>
      </c>
      <c r="M39" s="18">
        <f t="shared" si="7"/>
        <v>-1</v>
      </c>
      <c r="N39" s="18">
        <f t="shared" si="8"/>
        <v>-8.4926365084606863E-3</v>
      </c>
    </row>
    <row r="40" spans="1:14" x14ac:dyDescent="0.25">
      <c r="A40" s="7">
        <v>52</v>
      </c>
      <c r="B40" s="7" t="s">
        <v>95</v>
      </c>
      <c r="C40" s="8">
        <v>6.7957472092736504</v>
      </c>
      <c r="D40" s="8">
        <v>6.85506100066568</v>
      </c>
      <c r="E40" s="8">
        <f t="shared" si="0"/>
        <v>-8.652554862206157E-3</v>
      </c>
      <c r="F40" s="20">
        <f t="shared" si="1"/>
        <v>8.652554862206157E-3</v>
      </c>
      <c r="G40" s="7">
        <f t="shared" si="2"/>
        <v>6</v>
      </c>
      <c r="H40" s="8">
        <v>6.8229754241871401</v>
      </c>
      <c r="I40" s="8">
        <f t="shared" si="3"/>
        <v>0.95967522690013518</v>
      </c>
      <c r="J40" s="7">
        <f t="shared" si="4"/>
        <v>15</v>
      </c>
      <c r="K40" s="20">
        <f t="shared" si="5"/>
        <v>8.3036425506535609E-3</v>
      </c>
      <c r="L40" s="7">
        <f t="shared" si="6"/>
        <v>6</v>
      </c>
      <c r="M40" s="18">
        <f t="shared" si="7"/>
        <v>-1</v>
      </c>
      <c r="N40" s="18">
        <f t="shared" si="8"/>
        <v>-8.3036425506535609E-3</v>
      </c>
    </row>
    <row r="41" spans="1:14" x14ac:dyDescent="0.25">
      <c r="A41" s="7">
        <v>54</v>
      </c>
      <c r="B41" s="7" t="s">
        <v>96</v>
      </c>
      <c r="C41" s="8">
        <v>6.8538780128303403</v>
      </c>
      <c r="D41" s="8">
        <v>6.9355986132567997</v>
      </c>
      <c r="E41" s="8">
        <f t="shared" si="0"/>
        <v>-1.17827753570193E-2</v>
      </c>
      <c r="F41" s="20">
        <f t="shared" si="1"/>
        <v>1.17827753570193E-2</v>
      </c>
      <c r="G41" s="7">
        <f t="shared" si="2"/>
        <v>19</v>
      </c>
      <c r="H41" s="8">
        <v>6.8956323879884298</v>
      </c>
      <c r="I41" s="8">
        <f t="shared" si="3"/>
        <v>0.94956345117042318</v>
      </c>
      <c r="J41" s="7">
        <f t="shared" si="4"/>
        <v>9</v>
      </c>
      <c r="K41" s="20">
        <f t="shared" si="5"/>
        <v>1.1188492832377061E-2</v>
      </c>
      <c r="L41" s="7">
        <f t="shared" si="6"/>
        <v>19</v>
      </c>
      <c r="M41" s="18">
        <f t="shared" si="7"/>
        <v>-1</v>
      </c>
      <c r="N41" s="18">
        <f t="shared" si="8"/>
        <v>-1.1188492832377061E-2</v>
      </c>
    </row>
    <row r="42" spans="1:14" x14ac:dyDescent="0.25">
      <c r="A42" s="7">
        <v>63</v>
      </c>
      <c r="B42" s="7" t="s">
        <v>97</v>
      </c>
      <c r="C42" s="8">
        <v>6.718819661715</v>
      </c>
      <c r="D42" s="8">
        <v>6.7750051861191896</v>
      </c>
      <c r="E42" s="8">
        <f t="shared" si="0"/>
        <v>-8.29305998455971E-3</v>
      </c>
      <c r="F42" s="20">
        <f t="shared" si="1"/>
        <v>8.29305998455971E-3</v>
      </c>
      <c r="G42" s="7">
        <f t="shared" si="2"/>
        <v>4</v>
      </c>
      <c r="H42" s="8">
        <v>6.7432882983393396</v>
      </c>
      <c r="I42" s="8">
        <f t="shared" si="3"/>
        <v>0.97101594928891999</v>
      </c>
      <c r="J42" s="7">
        <f t="shared" si="4"/>
        <v>31</v>
      </c>
      <c r="K42" s="20">
        <f t="shared" si="5"/>
        <v>8.0526935134172025E-3</v>
      </c>
      <c r="L42" s="7">
        <f t="shared" si="6"/>
        <v>5</v>
      </c>
      <c r="M42" s="18">
        <f t="shared" si="7"/>
        <v>-1</v>
      </c>
      <c r="N42" s="18">
        <f t="shared" si="8"/>
        <v>-8.0526935134172025E-3</v>
      </c>
    </row>
    <row r="43" spans="1:14" x14ac:dyDescent="0.25">
      <c r="A43" s="7">
        <v>66</v>
      </c>
      <c r="B43" s="7" t="s">
        <v>98</v>
      </c>
      <c r="C43" s="8">
        <v>6.7400929669638803</v>
      </c>
      <c r="D43" s="8">
        <v>6.7999891630471101</v>
      </c>
      <c r="E43" s="8">
        <f t="shared" si="0"/>
        <v>-8.8082781673713764E-3</v>
      </c>
      <c r="F43" s="20">
        <f t="shared" si="1"/>
        <v>8.8082781673713764E-3</v>
      </c>
      <c r="G43" s="7">
        <f t="shared" si="2"/>
        <v>7</v>
      </c>
      <c r="H43" s="8">
        <v>6.7692527352269503</v>
      </c>
      <c r="I43" s="8">
        <f t="shared" si="3"/>
        <v>0.96729147875748689</v>
      </c>
      <c r="J43" s="7">
        <f t="shared" si="4"/>
        <v>29</v>
      </c>
      <c r="K43" s="20">
        <f t="shared" si="5"/>
        <v>8.5201724138239451E-3</v>
      </c>
      <c r="L43" s="7">
        <f t="shared" si="6"/>
        <v>8</v>
      </c>
      <c r="M43" s="18">
        <f t="shared" si="7"/>
        <v>-1</v>
      </c>
      <c r="N43" s="18">
        <f t="shared" si="8"/>
        <v>-8.5201724138239451E-3</v>
      </c>
    </row>
    <row r="44" spans="1:14" x14ac:dyDescent="0.25">
      <c r="A44" s="7">
        <v>68</v>
      </c>
      <c r="B44" s="7" t="s">
        <v>99</v>
      </c>
      <c r="C44" s="8">
        <v>6.7760351263036904</v>
      </c>
      <c r="D44" s="8">
        <v>6.8492135959040397</v>
      </c>
      <c r="E44" s="8">
        <f t="shared" si="0"/>
        <v>-1.0684214848272706E-2</v>
      </c>
      <c r="F44" s="20">
        <f t="shared" si="1"/>
        <v>1.0684214848272706E-2</v>
      </c>
      <c r="G44" s="7">
        <f t="shared" si="2"/>
        <v>13</v>
      </c>
      <c r="H44" s="8">
        <v>6.8108519301003101</v>
      </c>
      <c r="I44" s="8">
        <f t="shared" si="3"/>
        <v>0.96138347383576184</v>
      </c>
      <c r="J44" s="7">
        <f t="shared" si="4"/>
        <v>18</v>
      </c>
      <c r="K44" s="20">
        <f t="shared" si="5"/>
        <v>1.0271627586040041E-2</v>
      </c>
      <c r="L44" s="7">
        <f t="shared" si="6"/>
        <v>13</v>
      </c>
      <c r="M44" s="18">
        <f t="shared" si="7"/>
        <v>-1</v>
      </c>
      <c r="N44" s="18">
        <f t="shared" si="8"/>
        <v>-1.0271627586040041E-2</v>
      </c>
    </row>
    <row r="45" spans="1:14" x14ac:dyDescent="0.25">
      <c r="A45" s="7">
        <v>70</v>
      </c>
      <c r="B45" s="7" t="s">
        <v>100</v>
      </c>
      <c r="C45" s="8">
        <v>6.7514511793464296</v>
      </c>
      <c r="D45" s="8">
        <v>6.8260088538562904</v>
      </c>
      <c r="E45" s="8">
        <f t="shared" si="0"/>
        <v>-1.0922586844835422E-2</v>
      </c>
      <c r="F45" s="20">
        <f t="shared" si="1"/>
        <v>1.0922586844835422E-2</v>
      </c>
      <c r="G45" s="7">
        <f t="shared" si="2"/>
        <v>16</v>
      </c>
      <c r="H45" s="8">
        <v>6.7919789675123203</v>
      </c>
      <c r="I45" s="8">
        <f t="shared" si="3"/>
        <v>0.96405488292303998</v>
      </c>
      <c r="J45" s="7">
        <f t="shared" si="4"/>
        <v>22</v>
      </c>
      <c r="K45" s="20">
        <f t="shared" si="5"/>
        <v>1.0529973181914549E-2</v>
      </c>
      <c r="L45" s="7">
        <f t="shared" si="6"/>
        <v>16</v>
      </c>
      <c r="M45" s="18">
        <f t="shared" si="7"/>
        <v>-1</v>
      </c>
      <c r="N45" s="18">
        <f t="shared" si="8"/>
        <v>-1.0529973181914549E-2</v>
      </c>
    </row>
    <row r="46" spans="1:14" x14ac:dyDescent="0.25">
      <c r="A46" s="7">
        <v>73</v>
      </c>
      <c r="B46" s="7" t="s">
        <v>101</v>
      </c>
      <c r="C46" s="8">
        <v>6.7764193350092796</v>
      </c>
      <c r="D46" s="8">
        <v>6.8499531031562002</v>
      </c>
      <c r="E46" s="8">
        <f t="shared" si="0"/>
        <v>-1.0734930157848672E-2</v>
      </c>
      <c r="F46" s="20">
        <f t="shared" si="1"/>
        <v>1.0734930157848672E-2</v>
      </c>
      <c r="G46" s="7">
        <f t="shared" si="2"/>
        <v>14</v>
      </c>
      <c r="H46" s="8">
        <v>6.8117477165835298</v>
      </c>
      <c r="I46" s="8">
        <f t="shared" si="3"/>
        <v>0.96125704602943596</v>
      </c>
      <c r="J46" s="7">
        <f t="shared" si="4"/>
        <v>17</v>
      </c>
      <c r="K46" s="20">
        <f t="shared" si="5"/>
        <v>1.0319027252865921E-2</v>
      </c>
      <c r="L46" s="7">
        <f t="shared" si="6"/>
        <v>14</v>
      </c>
      <c r="M46" s="18">
        <f t="shared" si="7"/>
        <v>-1</v>
      </c>
      <c r="N46" s="18">
        <f t="shared" si="8"/>
        <v>-1.0319027252865921E-2</v>
      </c>
    </row>
    <row r="47" spans="1:14" x14ac:dyDescent="0.25">
      <c r="A47" s="7">
        <v>76</v>
      </c>
      <c r="B47" s="7" t="s">
        <v>102</v>
      </c>
      <c r="C47" s="8">
        <v>6.7701740339482903</v>
      </c>
      <c r="D47" s="8">
        <v>6.8453494907045203</v>
      </c>
      <c r="E47" s="8">
        <f t="shared" si="0"/>
        <v>-1.0981974968306975E-2</v>
      </c>
      <c r="F47" s="20">
        <f t="shared" si="1"/>
        <v>1.0981974968306975E-2</v>
      </c>
      <c r="G47" s="7">
        <f t="shared" si="2"/>
        <v>17</v>
      </c>
      <c r="H47" s="8">
        <v>6.8018642084249796</v>
      </c>
      <c r="I47" s="8">
        <f t="shared" si="3"/>
        <v>0.96265380897056152</v>
      </c>
      <c r="J47" s="7">
        <f t="shared" si="4"/>
        <v>21</v>
      </c>
      <c r="K47" s="20">
        <f t="shared" si="5"/>
        <v>1.0571840033260071E-2</v>
      </c>
      <c r="L47" s="7">
        <f t="shared" si="6"/>
        <v>17</v>
      </c>
      <c r="M47" s="18">
        <f t="shared" si="7"/>
        <v>-1</v>
      </c>
      <c r="N47" s="18">
        <f t="shared" si="8"/>
        <v>-1.0571840033260071E-2</v>
      </c>
    </row>
    <row r="48" spans="1:14" x14ac:dyDescent="0.25">
      <c r="A48" s="7">
        <v>81</v>
      </c>
      <c r="B48" s="7" t="s">
        <v>103</v>
      </c>
      <c r="C48" s="8">
        <v>6.8322900235731501</v>
      </c>
      <c r="D48" s="8">
        <v>6.9187965638651496</v>
      </c>
      <c r="E48" s="8">
        <f t="shared" si="0"/>
        <v>-1.2503119508354662E-2</v>
      </c>
      <c r="F48" s="20">
        <f t="shared" si="1"/>
        <v>1.2503119508354662E-2</v>
      </c>
      <c r="G48" s="7">
        <f t="shared" si="2"/>
        <v>22</v>
      </c>
      <c r="H48" s="8">
        <v>6.8754363408505199</v>
      </c>
      <c r="I48" s="8">
        <f t="shared" si="3"/>
        <v>0.95235271824665668</v>
      </c>
      <c r="J48" s="7">
        <f t="shared" si="4"/>
        <v>11</v>
      </c>
      <c r="K48" s="20">
        <f t="shared" si="5"/>
        <v>1.1907379850344364E-2</v>
      </c>
      <c r="L48" s="7">
        <f t="shared" si="6"/>
        <v>22</v>
      </c>
      <c r="M48" s="18">
        <f t="shared" si="7"/>
        <v>-1</v>
      </c>
      <c r="N48" s="18">
        <f t="shared" si="8"/>
        <v>-1.1907379850344364E-2</v>
      </c>
    </row>
    <row r="49" spans="1:25" x14ac:dyDescent="0.25">
      <c r="A49" s="7">
        <v>85</v>
      </c>
      <c r="B49" s="7" t="s">
        <v>104</v>
      </c>
      <c r="C49" s="8">
        <v>6.7756168350548602</v>
      </c>
      <c r="D49" s="8">
        <v>6.8732533711769603</v>
      </c>
      <c r="E49" s="8">
        <f t="shared" si="0"/>
        <v>-1.4205286907003843E-2</v>
      </c>
      <c r="F49" s="20">
        <f t="shared" si="1"/>
        <v>1.4205286907003843E-2</v>
      </c>
      <c r="G49" s="7">
        <f t="shared" si="2"/>
        <v>25</v>
      </c>
      <c r="H49" s="8">
        <v>6.8202629614131798</v>
      </c>
      <c r="I49" s="8">
        <f t="shared" si="3"/>
        <v>0.96005689595641441</v>
      </c>
      <c r="J49" s="7">
        <f t="shared" si="4"/>
        <v>16</v>
      </c>
      <c r="K49" s="20">
        <f t="shared" si="5"/>
        <v>1.3637883654108405E-2</v>
      </c>
      <c r="L49" s="7">
        <f t="shared" si="6"/>
        <v>25</v>
      </c>
      <c r="M49" s="18">
        <f t="shared" si="7"/>
        <v>-1</v>
      </c>
      <c r="N49" s="18">
        <f t="shared" si="8"/>
        <v>-1.3637883654108405E-2</v>
      </c>
    </row>
    <row r="50" spans="1:25" x14ac:dyDescent="0.25">
      <c r="A50" s="7">
        <v>86</v>
      </c>
      <c r="B50" s="7" t="s">
        <v>105</v>
      </c>
      <c r="C50" s="8">
        <v>6.7914381843816898</v>
      </c>
      <c r="D50" s="8">
        <v>6.8658517482040899</v>
      </c>
      <c r="E50" s="8">
        <f t="shared" si="0"/>
        <v>-1.0838213021693138E-2</v>
      </c>
      <c r="F50" s="20">
        <f t="shared" si="1"/>
        <v>1.0838213021693138E-2</v>
      </c>
      <c r="G50" s="7">
        <f t="shared" si="2"/>
        <v>15</v>
      </c>
      <c r="H50" s="8">
        <v>6.8252347689690502</v>
      </c>
      <c r="I50" s="8">
        <f t="shared" si="3"/>
        <v>0.95935754739318502</v>
      </c>
      <c r="J50" s="7">
        <f t="shared" si="4"/>
        <v>14</v>
      </c>
      <c r="K50" s="20">
        <f t="shared" si="5"/>
        <v>1.0397721462616409E-2</v>
      </c>
      <c r="L50" s="7">
        <f t="shared" si="6"/>
        <v>15</v>
      </c>
      <c r="M50" s="18">
        <f t="shared" si="7"/>
        <v>-1</v>
      </c>
      <c r="N50" s="18">
        <f t="shared" si="8"/>
        <v>-1.0397721462616409E-2</v>
      </c>
    </row>
    <row r="51" spans="1:25" x14ac:dyDescent="0.25">
      <c r="A51" s="7">
        <v>88</v>
      </c>
      <c r="B51" s="7" t="s">
        <v>106</v>
      </c>
      <c r="C51" s="8">
        <v>6.9233958218121199</v>
      </c>
      <c r="D51" s="8">
        <v>7.0657929465932501</v>
      </c>
      <c r="E51" s="8">
        <f t="shared" si="0"/>
        <v>-2.0153028238647515E-2</v>
      </c>
      <c r="F51" s="20">
        <f t="shared" si="1"/>
        <v>2.0153028238647515E-2</v>
      </c>
      <c r="G51" s="7">
        <f t="shared" si="2"/>
        <v>33</v>
      </c>
      <c r="H51" s="8">
        <v>6.9928043837220999</v>
      </c>
      <c r="I51" s="8">
        <f t="shared" si="3"/>
        <v>0.93636831935166809</v>
      </c>
      <c r="J51" s="7">
        <f t="shared" si="4"/>
        <v>1</v>
      </c>
      <c r="K51" s="20">
        <f t="shared" si="5"/>
        <v>1.8870657181669082E-2</v>
      </c>
      <c r="L51" s="7">
        <f t="shared" si="6"/>
        <v>33</v>
      </c>
      <c r="M51" s="18">
        <f t="shared" si="7"/>
        <v>-1</v>
      </c>
      <c r="N51" s="18">
        <f t="shared" si="8"/>
        <v>-1.8870657181669082E-2</v>
      </c>
    </row>
    <row r="52" spans="1:25" x14ac:dyDescent="0.25">
      <c r="A52" s="7">
        <v>91</v>
      </c>
      <c r="B52" s="7" t="s">
        <v>107</v>
      </c>
      <c r="C52" s="8">
        <v>6.7060904071362204</v>
      </c>
      <c r="D52" s="8">
        <v>6.68292481991634</v>
      </c>
      <c r="E52" s="8">
        <f t="shared" si="0"/>
        <v>3.4663845313421282E-3</v>
      </c>
      <c r="F52" s="20">
        <f t="shared" si="1"/>
        <v>3.4663845313421282E-3</v>
      </c>
      <c r="G52" s="7">
        <f t="shared" si="2"/>
        <v>1</v>
      </c>
      <c r="H52" s="8">
        <v>6.6964522361464898</v>
      </c>
      <c r="I52" s="8">
        <f t="shared" si="3"/>
        <v>0.97780739075484402</v>
      </c>
      <c r="J52" s="7">
        <f t="shared" si="4"/>
        <v>32</v>
      </c>
      <c r="K52" s="20">
        <f t="shared" si="5"/>
        <v>3.389456413944599E-3</v>
      </c>
      <c r="L52" s="7">
        <f t="shared" si="6"/>
        <v>1</v>
      </c>
      <c r="M52" s="18">
        <f t="shared" si="7"/>
        <v>1</v>
      </c>
      <c r="N52" s="18">
        <f t="shared" si="8"/>
        <v>3.389456413944599E-3</v>
      </c>
    </row>
    <row r="53" spans="1:25" x14ac:dyDescent="0.25">
      <c r="A53" s="7">
        <v>94</v>
      </c>
      <c r="B53" s="7" t="s">
        <v>108</v>
      </c>
      <c r="C53" s="8">
        <v>6.8708676420763197</v>
      </c>
      <c r="D53" s="8">
        <v>7.0000405696699204</v>
      </c>
      <c r="E53" s="8">
        <f t="shared" si="0"/>
        <v>-1.8453168422092686E-2</v>
      </c>
      <c r="F53" s="20">
        <f t="shared" si="1"/>
        <v>1.8453168422092686E-2</v>
      </c>
      <c r="G53" s="7">
        <f t="shared" si="2"/>
        <v>31</v>
      </c>
      <c r="H53" s="8">
        <v>6.9323126444624199</v>
      </c>
      <c r="I53" s="8">
        <f t="shared" si="3"/>
        <v>0.94453912051576339</v>
      </c>
      <c r="J53" s="7">
        <f t="shared" si="4"/>
        <v>6</v>
      </c>
      <c r="K53" s="20">
        <f t="shared" si="5"/>
        <v>1.7429739472132683E-2</v>
      </c>
      <c r="L53" s="7">
        <f t="shared" si="6"/>
        <v>30</v>
      </c>
      <c r="M53" s="18">
        <f t="shared" si="7"/>
        <v>-1</v>
      </c>
      <c r="N53" s="18">
        <f t="shared" si="8"/>
        <v>-1.7429739472132683E-2</v>
      </c>
    </row>
    <row r="54" spans="1:25" x14ac:dyDescent="0.25">
      <c r="A54" s="7">
        <v>95</v>
      </c>
      <c r="B54" s="7" t="s">
        <v>109</v>
      </c>
      <c r="C54" s="8">
        <v>6.8999599738455197</v>
      </c>
      <c r="D54" s="8">
        <v>6.9664727159456703</v>
      </c>
      <c r="E54" s="8">
        <f t="shared" si="0"/>
        <v>-9.5475493570668108E-3</v>
      </c>
      <c r="F54" s="20">
        <f t="shared" si="1"/>
        <v>9.5475493570668108E-3</v>
      </c>
      <c r="G54" s="7">
        <f t="shared" si="2"/>
        <v>11</v>
      </c>
      <c r="H54" s="8">
        <v>6.9358366617127203</v>
      </c>
      <c r="I54" s="8">
        <f>MIN($H$24:$H$56)/H54</f>
        <v>0.94405921126809378</v>
      </c>
      <c r="J54" s="7">
        <f t="shared" si="4"/>
        <v>5</v>
      </c>
      <c r="K54" s="20">
        <f t="shared" si="5"/>
        <v>9.0134519155756886E-3</v>
      </c>
      <c r="L54" s="7">
        <f t="shared" si="6"/>
        <v>10</v>
      </c>
      <c r="M54" s="18">
        <f t="shared" si="7"/>
        <v>-1</v>
      </c>
      <c r="N54" s="18">
        <f t="shared" si="8"/>
        <v>-9.0134519155756886E-3</v>
      </c>
    </row>
    <row r="55" spans="1:25" x14ac:dyDescent="0.25">
      <c r="A55" s="7">
        <v>97</v>
      </c>
      <c r="B55" s="7" t="s">
        <v>110</v>
      </c>
      <c r="C55" s="8">
        <v>6.4913793865164502</v>
      </c>
      <c r="D55" s="8">
        <v>6.6075417308699897</v>
      </c>
      <c r="E55" s="8">
        <f t="shared" si="0"/>
        <v>-1.7580266471997733E-2</v>
      </c>
      <c r="F55" s="20">
        <f t="shared" si="1"/>
        <v>1.7580266471997733E-2</v>
      </c>
      <c r="G55" s="7">
        <f t="shared" si="2"/>
        <v>29</v>
      </c>
      <c r="H55" s="8">
        <v>6.5478404883408396</v>
      </c>
      <c r="I55" s="8">
        <f t="shared" si="3"/>
        <v>1</v>
      </c>
      <c r="J55" s="7">
        <f>RANK(I55,$I$24:$I$56,1)</f>
        <v>33</v>
      </c>
      <c r="K55" s="20">
        <f t="shared" si="5"/>
        <v>1.7580266471997733E-2</v>
      </c>
      <c r="L55" s="7">
        <f t="shared" si="6"/>
        <v>31</v>
      </c>
      <c r="M55" s="18">
        <f t="shared" si="7"/>
        <v>-1</v>
      </c>
      <c r="N55" s="18">
        <f t="shared" si="8"/>
        <v>-1.7580266471997733E-2</v>
      </c>
    </row>
    <row r="56" spans="1:25" x14ac:dyDescent="0.25">
      <c r="A56" s="7">
        <v>99</v>
      </c>
      <c r="B56" s="7" t="s">
        <v>111</v>
      </c>
      <c r="C56" s="8">
        <v>6.8532816436670503</v>
      </c>
      <c r="D56" s="8">
        <v>6.9511270349805896</v>
      </c>
      <c r="E56" s="8">
        <f t="shared" si="0"/>
        <v>-1.4076190928628675E-2</v>
      </c>
      <c r="F56" s="20">
        <f t="shared" si="1"/>
        <v>1.4076190928628675E-2</v>
      </c>
      <c r="G56" s="7">
        <f t="shared" si="2"/>
        <v>24</v>
      </c>
      <c r="H56" s="8">
        <v>6.9070831022369399</v>
      </c>
      <c r="I56" s="8">
        <f t="shared" si="3"/>
        <v>0.94798924400087858</v>
      </c>
      <c r="J56" s="7">
        <f t="shared" si="4"/>
        <v>7</v>
      </c>
      <c r="K56" s="20">
        <f t="shared" si="5"/>
        <v>1.3344077596842722E-2</v>
      </c>
      <c r="L56" s="7">
        <f t="shared" si="6"/>
        <v>24</v>
      </c>
      <c r="M56" s="18">
        <f t="shared" si="7"/>
        <v>-1</v>
      </c>
      <c r="N56" s="18">
        <f t="shared" si="8"/>
        <v>-1.3344077596842722E-2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6.7917839669216145</v>
      </c>
      <c r="D58" s="19">
        <f>AVERAGE(D24:D56)</f>
        <v>6.8727635185560452</v>
      </c>
      <c r="E58" s="19">
        <f>AVERAGE(E24:E56)</f>
        <v>-1.175448208394444E-2</v>
      </c>
      <c r="F58" s="19">
        <f>AVERAGE(F24:F56)</f>
        <v>1.1964565994934871E-2</v>
      </c>
      <c r="G58" s="15" t="s">
        <v>114</v>
      </c>
      <c r="H58" s="19">
        <f>AVERAGE(H24:H56)</f>
        <v>6.8309634915247539</v>
      </c>
      <c r="I58" s="19">
        <f>AVERAGE(I24:I56)</f>
        <v>0.95870931546775762</v>
      </c>
      <c r="J58" s="15" t="s">
        <v>114</v>
      </c>
      <c r="K58" s="19">
        <f>AVERAGE(K24:K56)</f>
        <v>1.1457696263581358E-2</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8.3220700928459498E-2</v>
      </c>
      <c r="D59" s="19">
        <f t="shared" ref="D59:K59" si="9">_xlfn.STDEV.S(D24:D56)</f>
        <v>9.4477106927067067E-2</v>
      </c>
      <c r="E59" s="19">
        <f t="shared" si="9"/>
        <v>4.5026638697938963E-3</v>
      </c>
      <c r="F59" s="19">
        <f t="shared" si="9"/>
        <v>3.8904078307322927E-3</v>
      </c>
      <c r="G59" s="15" t="s">
        <v>114</v>
      </c>
      <c r="H59" s="19">
        <f t="shared" si="9"/>
        <v>8.8195179356690759E-2</v>
      </c>
      <c r="I59" s="19">
        <f t="shared" si="9"/>
        <v>1.2489432168508586E-2</v>
      </c>
      <c r="J59" s="15" t="s">
        <v>114</v>
      </c>
      <c r="K59" s="19">
        <f t="shared" si="9"/>
        <v>3.6975005994112969E-3</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6.9256850630241007E-3</v>
      </c>
      <c r="D60" s="19">
        <f t="shared" ref="D60:K60" si="10">_xlfn.VAR.S(D24:D56)</f>
        <v>8.9259237333084631E-3</v>
      </c>
      <c r="E60" s="19">
        <f t="shared" si="10"/>
        <v>2.0273981924347347E-5</v>
      </c>
      <c r="F60" s="19">
        <f t="shared" si="10"/>
        <v>1.5135273089423142E-5</v>
      </c>
      <c r="G60" s="15" t="s">
        <v>114</v>
      </c>
      <c r="H60" s="19">
        <f t="shared" si="10"/>
        <v>7.778389661758851E-3</v>
      </c>
      <c r="I60" s="19">
        <f t="shared" si="10"/>
        <v>1.5598591589177706E-4</v>
      </c>
      <c r="J60" s="15" t="s">
        <v>114</v>
      </c>
      <c r="K60" s="19">
        <f t="shared" si="10"/>
        <v>1.3671510682646898E-5</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6.9233958218121199</v>
      </c>
      <c r="D61" s="19">
        <f t="shared" ref="D61:K61" si="11">MAX(D24:D56)</f>
        <v>7.0657929465932501</v>
      </c>
      <c r="E61" s="19">
        <f t="shared" si="11"/>
        <v>3.4663845313421282E-3</v>
      </c>
      <c r="F61" s="19">
        <f t="shared" si="11"/>
        <v>2.0153028238647515E-2</v>
      </c>
      <c r="G61" s="15" t="s">
        <v>114</v>
      </c>
      <c r="H61" s="19">
        <f t="shared" si="11"/>
        <v>6.9928043837220999</v>
      </c>
      <c r="I61" s="19">
        <f t="shared" si="11"/>
        <v>1</v>
      </c>
      <c r="J61" s="15" t="s">
        <v>114</v>
      </c>
      <c r="K61" s="19">
        <f t="shared" si="11"/>
        <v>1.8870657181669082E-2</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6.4913793865164502</v>
      </c>
      <c r="D62" s="19">
        <f>MIN(D24:D56)</f>
        <v>6.6075417308699897</v>
      </c>
      <c r="E62" s="19">
        <f>MIN(E24:E56)</f>
        <v>-2.0153028238647515E-2</v>
      </c>
      <c r="F62" s="19">
        <f>MIN(F24:F56)</f>
        <v>3.4663845313421282E-3</v>
      </c>
      <c r="G62" s="15" t="s">
        <v>114</v>
      </c>
      <c r="H62" s="19">
        <f>MIN(H24:H56)</f>
        <v>6.5478404883408396</v>
      </c>
      <c r="I62" s="19">
        <f>MIN(I24:I56)</f>
        <v>0.93636831935166809</v>
      </c>
      <c r="J62" s="15" t="s">
        <v>114</v>
      </c>
      <c r="K62" s="19">
        <f>MIN(K24:K56)</f>
        <v>3.389456413944599E-3</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D0AFD-8143-4044-BA74-785B47DFB37E}">
  <dimension ref="A14:Y64"/>
  <sheetViews>
    <sheetView zoomScale="80" zoomScaleNormal="80" workbookViewId="0"/>
  </sheetViews>
  <sheetFormatPr baseColWidth="10" defaultColWidth="12.140625" defaultRowHeight="15" x14ac:dyDescent="0.25"/>
  <cols>
    <col min="1" max="1" width="18.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25</v>
      </c>
      <c r="I15" s="28"/>
      <c r="J15" s="28"/>
      <c r="K15" s="28"/>
      <c r="L15" s="28"/>
    </row>
    <row r="16" spans="1:12" s="4" customFormat="1" ht="44.1" customHeight="1" x14ac:dyDescent="0.25">
      <c r="A16" s="2" t="s">
        <v>5</v>
      </c>
      <c r="B16" s="23" t="s">
        <v>27</v>
      </c>
      <c r="C16" s="23"/>
      <c r="D16" s="23"/>
      <c r="E16" s="23"/>
      <c r="F16" s="23"/>
      <c r="G16" s="23"/>
      <c r="H16" s="23"/>
      <c r="I16" s="23"/>
      <c r="J16" s="23"/>
      <c r="K16" s="23"/>
      <c r="L16" s="23"/>
    </row>
    <row r="17" spans="1:14" s="4" customFormat="1" ht="44.1" customHeight="1" x14ac:dyDescent="0.25">
      <c r="A17" s="2" t="s">
        <v>56</v>
      </c>
      <c r="B17" s="23" t="s">
        <v>132</v>
      </c>
      <c r="C17" s="23"/>
      <c r="D17" s="23"/>
      <c r="E17" s="23"/>
      <c r="F17" s="23"/>
      <c r="G17" s="23"/>
      <c r="H17" s="23"/>
      <c r="I17" s="23"/>
      <c r="J17" s="23"/>
      <c r="K17" s="23"/>
      <c r="L17" s="23"/>
    </row>
    <row r="18" spans="1:14" s="4" customFormat="1" ht="44.1" customHeight="1" x14ac:dyDescent="0.25">
      <c r="A18" s="2" t="s">
        <v>58</v>
      </c>
      <c r="B18" s="23" t="s">
        <v>133</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174</v>
      </c>
      <c r="C20" s="23"/>
      <c r="D20" s="23"/>
      <c r="E20" s="23"/>
      <c r="F20" s="23"/>
      <c r="G20" s="23"/>
      <c r="H20" s="23"/>
      <c r="I20" s="23"/>
      <c r="J20" s="23"/>
      <c r="K20" s="23"/>
      <c r="L20" s="23"/>
    </row>
    <row r="21" spans="1:14" s="4" customFormat="1" ht="43.7" customHeight="1" x14ac:dyDescent="0.25">
      <c r="A21" s="16" t="s">
        <v>62</v>
      </c>
      <c r="B21" s="30" t="s">
        <v>134</v>
      </c>
      <c r="C21" s="30"/>
      <c r="D21" s="30"/>
      <c r="E21" s="17" t="s">
        <v>64</v>
      </c>
      <c r="F21" s="31" t="s">
        <v>182</v>
      </c>
      <c r="G21" s="32"/>
      <c r="H21" s="32"/>
      <c r="I21" s="33"/>
      <c r="J21" s="14" t="s">
        <v>65</v>
      </c>
      <c r="K21" s="34" t="s">
        <v>14</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0.51809275537496602</v>
      </c>
      <c r="D24" s="8">
        <v>0.76962681339899797</v>
      </c>
      <c r="E24" s="8">
        <f>(C24-D24)/D24</f>
        <v>-0.32682600663710121</v>
      </c>
      <c r="F24" s="8">
        <f>ABS(E24)</f>
        <v>0.32682600663710121</v>
      </c>
      <c r="G24" s="7">
        <f>RANK(F24,$F$24:$F$56,1)</f>
        <v>13</v>
      </c>
      <c r="H24" s="8">
        <v>0.63820590068524097</v>
      </c>
      <c r="I24" s="8">
        <f>MIN($H$24:$H$56)/H24</f>
        <v>0.63932373538944121</v>
      </c>
      <c r="J24" s="7">
        <f>RANK(I24,$I$24:$I$56,1)</f>
        <v>15</v>
      </c>
      <c r="K24" s="8">
        <f>I24*F24</f>
        <v>0.20894762338564585</v>
      </c>
      <c r="L24" s="7">
        <f>RANK(K24,$K$24:$K$56,1)</f>
        <v>13</v>
      </c>
      <c r="M24" s="18">
        <f>IF(E24&gt;0,1,-1)</f>
        <v>-1</v>
      </c>
      <c r="N24" s="18">
        <f>K24*M24</f>
        <v>-0.20894762338564585</v>
      </c>
    </row>
    <row r="25" spans="1:14" x14ac:dyDescent="0.25">
      <c r="A25" s="7">
        <v>8</v>
      </c>
      <c r="B25" s="7" t="s">
        <v>80</v>
      </c>
      <c r="C25" s="8">
        <v>0.54549864506732104</v>
      </c>
      <c r="D25" s="8">
        <v>0.76988391578170201</v>
      </c>
      <c r="E25" s="8">
        <f t="shared" ref="E25:E56" si="0">(C25-D25)/D25</f>
        <v>-0.29145338162643813</v>
      </c>
      <c r="F25" s="8">
        <f t="shared" ref="F25:F56" si="1">ABS(E25)</f>
        <v>0.29145338162643813</v>
      </c>
      <c r="G25" s="7">
        <f t="shared" ref="G25:G56" si="2">RANK(F25,$F$24:$F$56,1)</f>
        <v>11</v>
      </c>
      <c r="H25" s="8">
        <v>0.65415846276780998</v>
      </c>
      <c r="I25" s="8">
        <f t="shared" ref="I25:I56" si="3">MIN($H$24:$H$56)/H25</f>
        <v>0.6237329387245053</v>
      </c>
      <c r="J25" s="7">
        <f t="shared" ref="J25:J56" si="4">RANK(I25,$I$24:$I$56,1)</f>
        <v>9</v>
      </c>
      <c r="K25" s="8">
        <f t="shared" ref="K25:K56" si="5">I25*F25</f>
        <v>0.18178907422305299</v>
      </c>
      <c r="L25" s="7">
        <f t="shared" ref="L25:L56" si="6">RANK(K25,$K$24:$K$56,1)</f>
        <v>11</v>
      </c>
      <c r="M25" s="18">
        <f t="shared" ref="M25:M56" si="7">IF(E25&gt;0,1,-1)</f>
        <v>-1</v>
      </c>
      <c r="N25" s="18">
        <f t="shared" ref="N25:N56" si="8">K25*M25</f>
        <v>-0.18178907422305299</v>
      </c>
    </row>
    <row r="26" spans="1:14" x14ac:dyDescent="0.25">
      <c r="A26" s="7">
        <v>11</v>
      </c>
      <c r="B26" s="7" t="s">
        <v>81</v>
      </c>
      <c r="C26" s="8">
        <v>0.61843843257360498</v>
      </c>
      <c r="D26" s="8">
        <v>0.78020133354942001</v>
      </c>
      <c r="E26" s="8">
        <f t="shared" si="0"/>
        <v>-0.20733481733477266</v>
      </c>
      <c r="F26" s="8">
        <f t="shared" si="1"/>
        <v>0.20733481733477266</v>
      </c>
      <c r="G26" s="7">
        <f t="shared" si="2"/>
        <v>4</v>
      </c>
      <c r="H26" s="8">
        <v>0.69481570322411501</v>
      </c>
      <c r="I26" s="8">
        <f t="shared" si="3"/>
        <v>0.58723511642059534</v>
      </c>
      <c r="J26" s="7">
        <f t="shared" si="4"/>
        <v>5</v>
      </c>
      <c r="K26" s="8">
        <f t="shared" si="5"/>
        <v>0.12175428559562809</v>
      </c>
      <c r="L26" s="7">
        <f t="shared" si="6"/>
        <v>5</v>
      </c>
      <c r="M26" s="18">
        <f t="shared" si="7"/>
        <v>-1</v>
      </c>
      <c r="N26" s="18">
        <f t="shared" si="8"/>
        <v>-0.12175428559562809</v>
      </c>
    </row>
    <row r="27" spans="1:14" x14ac:dyDescent="0.25">
      <c r="A27" s="7">
        <v>13</v>
      </c>
      <c r="B27" s="7" t="s">
        <v>82</v>
      </c>
      <c r="C27" s="8">
        <v>0.50006920722195003</v>
      </c>
      <c r="D27" s="8">
        <v>0.79138379731280495</v>
      </c>
      <c r="E27" s="8">
        <f t="shared" si="0"/>
        <v>-0.36810785244786731</v>
      </c>
      <c r="F27" s="8">
        <f t="shared" si="1"/>
        <v>0.36810785244786731</v>
      </c>
      <c r="G27" s="7">
        <f t="shared" si="2"/>
        <v>21</v>
      </c>
      <c r="H27" s="8">
        <v>0.64393706281073704</v>
      </c>
      <c r="I27" s="8">
        <f t="shared" si="3"/>
        <v>0.63363363275394258</v>
      </c>
      <c r="J27" s="7">
        <f t="shared" si="4"/>
        <v>12</v>
      </c>
      <c r="K27" s="8">
        <f t="shared" si="5"/>
        <v>0.23324551579179445</v>
      </c>
      <c r="L27" s="7">
        <f t="shared" si="6"/>
        <v>19</v>
      </c>
      <c r="M27" s="18">
        <f t="shared" si="7"/>
        <v>-1</v>
      </c>
      <c r="N27" s="18">
        <f t="shared" si="8"/>
        <v>-0.23324551579179445</v>
      </c>
    </row>
    <row r="28" spans="1:14" x14ac:dyDescent="0.25">
      <c r="A28" s="7">
        <v>15</v>
      </c>
      <c r="B28" s="7" t="s">
        <v>83</v>
      </c>
      <c r="C28" s="8">
        <v>0.47417502212072798</v>
      </c>
      <c r="D28" s="8">
        <v>0.70965915842424498</v>
      </c>
      <c r="E28" s="8">
        <f t="shared" si="0"/>
        <v>-0.33182709404666205</v>
      </c>
      <c r="F28" s="8">
        <f t="shared" si="1"/>
        <v>0.33182709404666205</v>
      </c>
      <c r="G28" s="7">
        <f t="shared" si="2"/>
        <v>15</v>
      </c>
      <c r="H28" s="8">
        <v>0.58683446058404998</v>
      </c>
      <c r="I28" s="8">
        <f t="shared" si="3"/>
        <v>0.69529008226201783</v>
      </c>
      <c r="J28" s="7">
        <f t="shared" si="4"/>
        <v>26</v>
      </c>
      <c r="K28" s="8">
        <f t="shared" si="5"/>
        <v>0.23071608751646999</v>
      </c>
      <c r="L28" s="7">
        <f t="shared" si="6"/>
        <v>18</v>
      </c>
      <c r="M28" s="18">
        <f t="shared" si="7"/>
        <v>-1</v>
      </c>
      <c r="N28" s="18">
        <f t="shared" si="8"/>
        <v>-0.23071608751646999</v>
      </c>
    </row>
    <row r="29" spans="1:14" x14ac:dyDescent="0.25">
      <c r="A29" s="7">
        <v>17</v>
      </c>
      <c r="B29" s="7" t="s">
        <v>84</v>
      </c>
      <c r="C29" s="8">
        <v>0.43556155274777703</v>
      </c>
      <c r="D29" s="8">
        <v>0.73973463947700901</v>
      </c>
      <c r="E29" s="8">
        <f t="shared" si="0"/>
        <v>-0.41119216337399284</v>
      </c>
      <c r="F29" s="8">
        <f t="shared" si="1"/>
        <v>0.41119216337399284</v>
      </c>
      <c r="G29" s="7">
        <f t="shared" si="2"/>
        <v>27</v>
      </c>
      <c r="H29" s="8">
        <v>0.58241716576222002</v>
      </c>
      <c r="I29" s="8">
        <f t="shared" si="3"/>
        <v>0.70056345238328865</v>
      </c>
      <c r="J29" s="7">
        <f t="shared" si="4"/>
        <v>28</v>
      </c>
      <c r="K29" s="8">
        <f t="shared" si="5"/>
        <v>0.28806620156623769</v>
      </c>
      <c r="L29" s="7">
        <f t="shared" si="6"/>
        <v>29</v>
      </c>
      <c r="M29" s="18">
        <f t="shared" si="7"/>
        <v>-1</v>
      </c>
      <c r="N29" s="18">
        <f t="shared" si="8"/>
        <v>-0.28806620156623769</v>
      </c>
    </row>
    <row r="30" spans="1:14" x14ac:dyDescent="0.25">
      <c r="A30" s="7">
        <v>18</v>
      </c>
      <c r="B30" s="7" t="s">
        <v>85</v>
      </c>
      <c r="C30" s="8">
        <v>0.438937151423271</v>
      </c>
      <c r="D30" s="8">
        <v>0.79385008137374702</v>
      </c>
      <c r="E30" s="8">
        <f t="shared" si="0"/>
        <v>-0.44707802931292001</v>
      </c>
      <c r="F30" s="8">
        <f t="shared" si="1"/>
        <v>0.44707802931292001</v>
      </c>
      <c r="G30" s="7">
        <f t="shared" si="2"/>
        <v>31</v>
      </c>
      <c r="H30" s="8">
        <v>0.60761968536418698</v>
      </c>
      <c r="I30" s="8">
        <f t="shared" si="3"/>
        <v>0.67150586164619952</v>
      </c>
      <c r="J30" s="7">
        <f t="shared" si="4"/>
        <v>19</v>
      </c>
      <c r="K30" s="8">
        <f t="shared" si="5"/>
        <v>0.30021551729685719</v>
      </c>
      <c r="L30" s="7">
        <f t="shared" si="6"/>
        <v>30</v>
      </c>
      <c r="M30" s="18">
        <f t="shared" si="7"/>
        <v>-1</v>
      </c>
      <c r="N30" s="18">
        <f t="shared" si="8"/>
        <v>-0.30021551729685719</v>
      </c>
    </row>
    <row r="31" spans="1:14" x14ac:dyDescent="0.25">
      <c r="A31" s="7">
        <v>19</v>
      </c>
      <c r="B31" s="7" t="s">
        <v>86</v>
      </c>
      <c r="C31" s="8">
        <v>0.50546352080781898</v>
      </c>
      <c r="D31" s="8">
        <v>0.79202282989915596</v>
      </c>
      <c r="E31" s="8">
        <f t="shared" si="0"/>
        <v>-0.36180688014741069</v>
      </c>
      <c r="F31" s="8">
        <f t="shared" si="1"/>
        <v>0.36180688014741069</v>
      </c>
      <c r="G31" s="7">
        <f t="shared" si="2"/>
        <v>19</v>
      </c>
      <c r="H31" s="8">
        <v>0.64596198425148199</v>
      </c>
      <c r="I31" s="8">
        <f t="shared" si="3"/>
        <v>0.63164735746248357</v>
      </c>
      <c r="J31" s="7">
        <f t="shared" si="4"/>
        <v>11</v>
      </c>
      <c r="K31" s="8">
        <f t="shared" si="5"/>
        <v>0.22853435975685749</v>
      </c>
      <c r="L31" s="7">
        <f t="shared" si="6"/>
        <v>17</v>
      </c>
      <c r="M31" s="18">
        <f t="shared" si="7"/>
        <v>-1</v>
      </c>
      <c r="N31" s="18">
        <f t="shared" si="8"/>
        <v>-0.22853435975685749</v>
      </c>
    </row>
    <row r="32" spans="1:14" x14ac:dyDescent="0.25">
      <c r="A32" s="7">
        <v>20</v>
      </c>
      <c r="B32" s="7" t="s">
        <v>87</v>
      </c>
      <c r="C32" s="8">
        <v>0.44020402387405799</v>
      </c>
      <c r="D32" s="8">
        <v>0.75268895993539098</v>
      </c>
      <c r="E32" s="8">
        <f t="shared" si="0"/>
        <v>-0.41515812333444607</v>
      </c>
      <c r="F32" s="8">
        <f t="shared" si="1"/>
        <v>0.41515812333444607</v>
      </c>
      <c r="G32" s="7">
        <f t="shared" si="2"/>
        <v>29</v>
      </c>
      <c r="H32" s="8">
        <v>0.59179089663817797</v>
      </c>
      <c r="I32" s="8">
        <f t="shared" si="3"/>
        <v>0.6894668077720284</v>
      </c>
      <c r="J32" s="7">
        <f t="shared" si="4"/>
        <v>25</v>
      </c>
      <c r="K32" s="8">
        <f t="shared" si="5"/>
        <v>0.28623774601602658</v>
      </c>
      <c r="L32" s="7">
        <f t="shared" si="6"/>
        <v>27</v>
      </c>
      <c r="M32" s="18">
        <f t="shared" si="7"/>
        <v>-1</v>
      </c>
      <c r="N32" s="18">
        <f t="shared" si="8"/>
        <v>-0.28623774601602658</v>
      </c>
    </row>
    <row r="33" spans="1:14" x14ac:dyDescent="0.25">
      <c r="A33" s="7">
        <v>23</v>
      </c>
      <c r="B33" s="7" t="s">
        <v>88</v>
      </c>
      <c r="C33" s="8">
        <v>0.50072711155128202</v>
      </c>
      <c r="D33" s="8">
        <v>0.76690497859079398</v>
      </c>
      <c r="E33" s="8">
        <f t="shared" si="0"/>
        <v>-0.34708063511156245</v>
      </c>
      <c r="F33" s="8">
        <f t="shared" si="1"/>
        <v>0.34708063511156245</v>
      </c>
      <c r="G33" s="7">
        <f t="shared" si="2"/>
        <v>18</v>
      </c>
      <c r="H33" s="8">
        <v>0.63057964745634698</v>
      </c>
      <c r="I33" s="8">
        <f t="shared" si="3"/>
        <v>0.64705573993635268</v>
      </c>
      <c r="J33" s="7">
        <f t="shared" si="4"/>
        <v>16</v>
      </c>
      <c r="K33" s="8">
        <f t="shared" si="5"/>
        <v>0.22458051716969127</v>
      </c>
      <c r="L33" s="7">
        <f t="shared" si="6"/>
        <v>16</v>
      </c>
      <c r="M33" s="18">
        <f t="shared" si="7"/>
        <v>-1</v>
      </c>
      <c r="N33" s="18">
        <f t="shared" si="8"/>
        <v>-0.22458051716969127</v>
      </c>
    </row>
    <row r="34" spans="1:14" x14ac:dyDescent="0.25">
      <c r="A34" s="7">
        <v>25</v>
      </c>
      <c r="B34" s="7" t="s">
        <v>89</v>
      </c>
      <c r="C34" s="8">
        <v>0.56722834544965195</v>
      </c>
      <c r="D34" s="8">
        <v>0.76357720875019097</v>
      </c>
      <c r="E34" s="8">
        <f t="shared" si="0"/>
        <v>-0.25714343101193293</v>
      </c>
      <c r="F34" s="8">
        <f t="shared" si="1"/>
        <v>0.25714343101193293</v>
      </c>
      <c r="G34" s="7">
        <f t="shared" si="2"/>
        <v>9</v>
      </c>
      <c r="H34" s="8">
        <v>0.66446321222278903</v>
      </c>
      <c r="I34" s="8">
        <f t="shared" si="3"/>
        <v>0.61405984991816998</v>
      </c>
      <c r="J34" s="7">
        <f t="shared" si="4"/>
        <v>8</v>
      </c>
      <c r="K34" s="8">
        <f t="shared" si="5"/>
        <v>0.15790145665463085</v>
      </c>
      <c r="L34" s="7">
        <f t="shared" si="6"/>
        <v>9</v>
      </c>
      <c r="M34" s="18">
        <f t="shared" si="7"/>
        <v>-1</v>
      </c>
      <c r="N34" s="18">
        <f t="shared" si="8"/>
        <v>-0.15790145665463085</v>
      </c>
    </row>
    <row r="35" spans="1:14" x14ac:dyDescent="0.25">
      <c r="A35" s="7">
        <v>27</v>
      </c>
      <c r="B35" s="7" t="s">
        <v>90</v>
      </c>
      <c r="C35" s="8">
        <v>0.27193413584725501</v>
      </c>
      <c r="D35" s="8">
        <v>0.57210758657162897</v>
      </c>
      <c r="E35" s="8">
        <f t="shared" si="0"/>
        <v>-0.52468007376579628</v>
      </c>
      <c r="F35" s="8">
        <f t="shared" si="1"/>
        <v>0.52468007376579628</v>
      </c>
      <c r="G35" s="7">
        <f t="shared" si="2"/>
        <v>33</v>
      </c>
      <c r="H35" s="8">
        <v>0.40802018037367099</v>
      </c>
      <c r="I35" s="8">
        <f t="shared" si="3"/>
        <v>1</v>
      </c>
      <c r="J35" s="7">
        <f t="shared" si="4"/>
        <v>33</v>
      </c>
      <c r="K35" s="8">
        <f t="shared" si="5"/>
        <v>0.52468007376579628</v>
      </c>
      <c r="L35" s="7">
        <f t="shared" si="6"/>
        <v>33</v>
      </c>
      <c r="M35" s="18">
        <f t="shared" si="7"/>
        <v>-1</v>
      </c>
      <c r="N35" s="18">
        <f t="shared" si="8"/>
        <v>-0.52468007376579628</v>
      </c>
    </row>
    <row r="36" spans="1:14" x14ac:dyDescent="0.25">
      <c r="A36" s="7">
        <v>41</v>
      </c>
      <c r="B36" s="7" t="s">
        <v>91</v>
      </c>
      <c r="C36" s="8">
        <v>0.42604948525147401</v>
      </c>
      <c r="D36" s="8">
        <v>0.77363499180274997</v>
      </c>
      <c r="E36" s="8">
        <f t="shared" si="0"/>
        <v>-0.44928876050619254</v>
      </c>
      <c r="F36" s="8">
        <f t="shared" si="1"/>
        <v>0.44928876050619254</v>
      </c>
      <c r="G36" s="7">
        <f t="shared" si="2"/>
        <v>32</v>
      </c>
      <c r="H36" s="8">
        <v>0.59466063682991499</v>
      </c>
      <c r="I36" s="8">
        <f t="shared" si="3"/>
        <v>0.68613954767342877</v>
      </c>
      <c r="J36" s="7">
        <f t="shared" si="4"/>
        <v>22</v>
      </c>
      <c r="K36" s="8">
        <f t="shared" si="5"/>
        <v>0.30827478690847443</v>
      </c>
      <c r="L36" s="7">
        <f t="shared" si="6"/>
        <v>31</v>
      </c>
      <c r="M36" s="18">
        <f t="shared" si="7"/>
        <v>-1</v>
      </c>
      <c r="N36" s="18">
        <f t="shared" si="8"/>
        <v>-0.30827478690847443</v>
      </c>
    </row>
    <row r="37" spans="1:14" x14ac:dyDescent="0.25">
      <c r="A37" s="7">
        <v>44</v>
      </c>
      <c r="B37" s="7" t="s">
        <v>92</v>
      </c>
      <c r="C37" s="8">
        <v>0.52136439966035597</v>
      </c>
      <c r="D37" s="8">
        <v>0.73597743987777497</v>
      </c>
      <c r="E37" s="8">
        <f t="shared" si="0"/>
        <v>-0.29160274294964822</v>
      </c>
      <c r="F37" s="8">
        <f t="shared" si="1"/>
        <v>0.29160274294964822</v>
      </c>
      <c r="G37" s="7">
        <f t="shared" si="2"/>
        <v>12</v>
      </c>
      <c r="H37" s="8">
        <v>0.62060717668289</v>
      </c>
      <c r="I37" s="8">
        <f t="shared" si="3"/>
        <v>0.65745320986217981</v>
      </c>
      <c r="J37" s="7">
        <f t="shared" si="4"/>
        <v>17</v>
      </c>
      <c r="K37" s="8">
        <f t="shared" si="5"/>
        <v>0.19171515935686234</v>
      </c>
      <c r="L37" s="7">
        <f t="shared" si="6"/>
        <v>12</v>
      </c>
      <c r="M37" s="18">
        <f t="shared" si="7"/>
        <v>-1</v>
      </c>
      <c r="N37" s="18">
        <f t="shared" si="8"/>
        <v>-0.19171515935686234</v>
      </c>
    </row>
    <row r="38" spans="1:14" x14ac:dyDescent="0.25">
      <c r="A38" s="7">
        <v>47</v>
      </c>
      <c r="B38" s="7" t="s">
        <v>93</v>
      </c>
      <c r="C38" s="8">
        <v>0.461013615044358</v>
      </c>
      <c r="D38" s="8">
        <v>0.77729319388089202</v>
      </c>
      <c r="E38" s="8">
        <f t="shared" si="0"/>
        <v>-0.40689868549781605</v>
      </c>
      <c r="F38" s="8">
        <f t="shared" si="1"/>
        <v>0.40689868549781605</v>
      </c>
      <c r="G38" s="7">
        <f t="shared" si="2"/>
        <v>26</v>
      </c>
      <c r="H38" s="8">
        <v>0.61832029120994403</v>
      </c>
      <c r="I38" s="8">
        <f t="shared" si="3"/>
        <v>0.65988483019900135</v>
      </c>
      <c r="J38" s="7">
        <f t="shared" si="4"/>
        <v>18</v>
      </c>
      <c r="K38" s="8">
        <f t="shared" si="5"/>
        <v>0.26850626998792321</v>
      </c>
      <c r="L38" s="7">
        <f t="shared" si="6"/>
        <v>22</v>
      </c>
      <c r="M38" s="18">
        <f t="shared" si="7"/>
        <v>-1</v>
      </c>
      <c r="N38" s="18">
        <f t="shared" si="8"/>
        <v>-0.26850626998792321</v>
      </c>
    </row>
    <row r="39" spans="1:14" x14ac:dyDescent="0.25">
      <c r="A39" s="7">
        <v>50</v>
      </c>
      <c r="B39" s="7" t="s">
        <v>94</v>
      </c>
      <c r="C39" s="8">
        <v>0.51395860702499396</v>
      </c>
      <c r="D39" s="8">
        <v>0.77256705302584106</v>
      </c>
      <c r="E39" s="8">
        <f t="shared" si="0"/>
        <v>-0.33473915951758437</v>
      </c>
      <c r="F39" s="8">
        <f t="shared" si="1"/>
        <v>0.33473915951758437</v>
      </c>
      <c r="G39" s="7">
        <f t="shared" si="2"/>
        <v>16</v>
      </c>
      <c r="H39" s="8">
        <v>0.64134629668940202</v>
      </c>
      <c r="I39" s="8">
        <f t="shared" si="3"/>
        <v>0.63619324299501079</v>
      </c>
      <c r="J39" s="7">
        <f t="shared" si="4"/>
        <v>13</v>
      </c>
      <c r="K39" s="8">
        <f t="shared" si="5"/>
        <v>0.21295879145091623</v>
      </c>
      <c r="L39" s="7">
        <f t="shared" si="6"/>
        <v>15</v>
      </c>
      <c r="M39" s="18">
        <f t="shared" si="7"/>
        <v>-1</v>
      </c>
      <c r="N39" s="18">
        <f t="shared" si="8"/>
        <v>-0.21295879145091623</v>
      </c>
    </row>
    <row r="40" spans="1:14" x14ac:dyDescent="0.25">
      <c r="A40" s="7">
        <v>52</v>
      </c>
      <c r="B40" s="7" t="s">
        <v>95</v>
      </c>
      <c r="C40" s="8">
        <v>0.67869724684470101</v>
      </c>
      <c r="D40" s="8">
        <v>0.85767142298809995</v>
      </c>
      <c r="E40" s="8">
        <f t="shared" si="0"/>
        <v>-0.20867452423663435</v>
      </c>
      <c r="F40" s="8">
        <f t="shared" si="1"/>
        <v>0.20867452423663435</v>
      </c>
      <c r="G40" s="7">
        <f t="shared" si="2"/>
        <v>5</v>
      </c>
      <c r="H40" s="8">
        <v>0.76434399593612101</v>
      </c>
      <c r="I40" s="8">
        <f t="shared" si="3"/>
        <v>0.53381747294809745</v>
      </c>
      <c r="J40" s="7">
        <f t="shared" si="4"/>
        <v>2</v>
      </c>
      <c r="K40" s="8">
        <f t="shared" si="5"/>
        <v>0.11139410719664666</v>
      </c>
      <c r="L40" s="7">
        <f t="shared" si="6"/>
        <v>3</v>
      </c>
      <c r="M40" s="18">
        <f t="shared" si="7"/>
        <v>-1</v>
      </c>
      <c r="N40" s="18">
        <f t="shared" si="8"/>
        <v>-0.11139410719664666</v>
      </c>
    </row>
    <row r="41" spans="1:14" x14ac:dyDescent="0.25">
      <c r="A41" s="7">
        <v>54</v>
      </c>
      <c r="B41" s="7" t="s">
        <v>96</v>
      </c>
      <c r="C41" s="8">
        <v>0.44171379657556598</v>
      </c>
      <c r="D41" s="8">
        <v>0.75454004277891196</v>
      </c>
      <c r="E41" s="8">
        <f t="shared" si="0"/>
        <v>-0.41459197453753599</v>
      </c>
      <c r="F41" s="8">
        <f t="shared" si="1"/>
        <v>0.41459197453753599</v>
      </c>
      <c r="G41" s="7">
        <f t="shared" si="2"/>
        <v>28</v>
      </c>
      <c r="H41" s="8">
        <v>0.59362048402462697</v>
      </c>
      <c r="I41" s="8">
        <f t="shared" si="3"/>
        <v>0.68734181409539075</v>
      </c>
      <c r="J41" s="7">
        <f t="shared" si="4"/>
        <v>23</v>
      </c>
      <c r="K41" s="8">
        <f t="shared" si="5"/>
        <v>0.28496639988802003</v>
      </c>
      <c r="L41" s="7">
        <f t="shared" si="6"/>
        <v>25</v>
      </c>
      <c r="M41" s="18">
        <f t="shared" si="7"/>
        <v>-1</v>
      </c>
      <c r="N41" s="18">
        <f t="shared" si="8"/>
        <v>-0.28496639988802003</v>
      </c>
    </row>
    <row r="42" spans="1:14" x14ac:dyDescent="0.25">
      <c r="A42" s="7">
        <v>63</v>
      </c>
      <c r="B42" s="7" t="s">
        <v>97</v>
      </c>
      <c r="C42" s="8">
        <v>0.42675665234348797</v>
      </c>
      <c r="D42" s="8">
        <v>0.69681767191462696</v>
      </c>
      <c r="E42" s="8">
        <f t="shared" si="0"/>
        <v>-0.38756339061995898</v>
      </c>
      <c r="F42" s="8">
        <f t="shared" si="1"/>
        <v>0.38756339061995898</v>
      </c>
      <c r="G42" s="7">
        <f t="shared" si="2"/>
        <v>22</v>
      </c>
      <c r="H42" s="8">
        <v>0.55486227694740398</v>
      </c>
      <c r="I42" s="8">
        <f t="shared" si="3"/>
        <v>0.73535397399587088</v>
      </c>
      <c r="J42" s="7">
        <f t="shared" si="4"/>
        <v>32</v>
      </c>
      <c r="K42" s="8">
        <f t="shared" si="5"/>
        <v>0.28499627946770084</v>
      </c>
      <c r="L42" s="7">
        <f t="shared" si="6"/>
        <v>26</v>
      </c>
      <c r="M42" s="18">
        <f t="shared" si="7"/>
        <v>-1</v>
      </c>
      <c r="N42" s="18">
        <f t="shared" si="8"/>
        <v>-0.28499627946770084</v>
      </c>
    </row>
    <row r="43" spans="1:14" x14ac:dyDescent="0.25">
      <c r="A43" s="7">
        <v>66</v>
      </c>
      <c r="B43" s="7" t="s">
        <v>98</v>
      </c>
      <c r="C43" s="8">
        <v>0.447981561580514</v>
      </c>
      <c r="D43" s="8">
        <v>0.74301671729608498</v>
      </c>
      <c r="E43" s="8">
        <f t="shared" si="0"/>
        <v>-0.39707741272529445</v>
      </c>
      <c r="F43" s="8">
        <f t="shared" si="1"/>
        <v>0.39707741272529445</v>
      </c>
      <c r="G43" s="7">
        <f t="shared" si="2"/>
        <v>23</v>
      </c>
      <c r="H43" s="8">
        <v>0.58661534110657798</v>
      </c>
      <c r="I43" s="8">
        <f t="shared" si="3"/>
        <v>0.69554979520990856</v>
      </c>
      <c r="J43" s="7">
        <f t="shared" si="4"/>
        <v>27</v>
      </c>
      <c r="K43" s="8">
        <f t="shared" si="5"/>
        <v>0.27618711310355892</v>
      </c>
      <c r="L43" s="7">
        <f t="shared" si="6"/>
        <v>24</v>
      </c>
      <c r="M43" s="18">
        <f t="shared" si="7"/>
        <v>-1</v>
      </c>
      <c r="N43" s="18">
        <f t="shared" si="8"/>
        <v>-0.27618711310355892</v>
      </c>
    </row>
    <row r="44" spans="1:14" x14ac:dyDescent="0.25">
      <c r="A44" s="7">
        <v>68</v>
      </c>
      <c r="B44" s="7" t="s">
        <v>99</v>
      </c>
      <c r="C44" s="8">
        <v>0.51557365699317603</v>
      </c>
      <c r="D44" s="8">
        <v>0.77104143456785601</v>
      </c>
      <c r="E44" s="8">
        <f t="shared" si="0"/>
        <v>-0.33132820899289472</v>
      </c>
      <c r="F44" s="8">
        <f t="shared" si="1"/>
        <v>0.33132820899289472</v>
      </c>
      <c r="G44" s="7">
        <f t="shared" si="2"/>
        <v>14</v>
      </c>
      <c r="H44" s="8">
        <v>0.63880601233341106</v>
      </c>
      <c r="I44" s="8">
        <f t="shared" si="3"/>
        <v>0.6387231373782275</v>
      </c>
      <c r="J44" s="7">
        <f t="shared" si="4"/>
        <v>14</v>
      </c>
      <c r="K44" s="8">
        <f t="shared" si="5"/>
        <v>0.21162699314985076</v>
      </c>
      <c r="L44" s="7">
        <f t="shared" si="6"/>
        <v>14</v>
      </c>
      <c r="M44" s="18">
        <f t="shared" si="7"/>
        <v>-1</v>
      </c>
      <c r="N44" s="18">
        <f t="shared" si="8"/>
        <v>-0.21162699314985076</v>
      </c>
    </row>
    <row r="45" spans="1:14" x14ac:dyDescent="0.25">
      <c r="A45" s="7">
        <v>70</v>
      </c>
      <c r="B45" s="7" t="s">
        <v>100</v>
      </c>
      <c r="C45" s="8">
        <v>0.41425970516227101</v>
      </c>
      <c r="D45" s="8">
        <v>0.74407887073493695</v>
      </c>
      <c r="E45" s="8">
        <f t="shared" si="0"/>
        <v>-0.44325834067415326</v>
      </c>
      <c r="F45" s="8">
        <f t="shared" si="1"/>
        <v>0.44325834067415326</v>
      </c>
      <c r="G45" s="7">
        <f t="shared" si="2"/>
        <v>30</v>
      </c>
      <c r="H45" s="8">
        <v>0.57856025829082403</v>
      </c>
      <c r="I45" s="8">
        <f t="shared" si="3"/>
        <v>0.70523368054874602</v>
      </c>
      <c r="J45" s="7">
        <f t="shared" si="4"/>
        <v>29</v>
      </c>
      <c r="K45" s="8">
        <f t="shared" si="5"/>
        <v>0.31260071102756304</v>
      </c>
      <c r="L45" s="7">
        <f t="shared" si="6"/>
        <v>32</v>
      </c>
      <c r="M45" s="18">
        <f t="shared" si="7"/>
        <v>-1</v>
      </c>
      <c r="N45" s="18">
        <f t="shared" si="8"/>
        <v>-0.31260071102756304</v>
      </c>
    </row>
    <row r="46" spans="1:14" x14ac:dyDescent="0.25">
      <c r="A46" s="7">
        <v>73</v>
      </c>
      <c r="B46" s="7" t="s">
        <v>101</v>
      </c>
      <c r="C46" s="8">
        <v>0.42811340748614302</v>
      </c>
      <c r="D46" s="8">
        <v>0.71010258042209995</v>
      </c>
      <c r="E46" s="8">
        <f t="shared" si="0"/>
        <v>-0.3971104748955237</v>
      </c>
      <c r="F46" s="8">
        <f t="shared" si="1"/>
        <v>0.3971104748955237</v>
      </c>
      <c r="G46" s="7">
        <f t="shared" si="2"/>
        <v>24</v>
      </c>
      <c r="H46" s="8">
        <v>0.56571959821159001</v>
      </c>
      <c r="I46" s="8">
        <f t="shared" si="3"/>
        <v>0.72124102057546824</v>
      </c>
      <c r="J46" s="7">
        <f t="shared" si="4"/>
        <v>31</v>
      </c>
      <c r="K46" s="8">
        <f t="shared" si="5"/>
        <v>0.28641236419485638</v>
      </c>
      <c r="L46" s="7">
        <f t="shared" si="6"/>
        <v>28</v>
      </c>
      <c r="M46" s="18">
        <f t="shared" si="7"/>
        <v>-1</v>
      </c>
      <c r="N46" s="18">
        <f t="shared" si="8"/>
        <v>-0.28641236419485638</v>
      </c>
    </row>
    <row r="47" spans="1:14" x14ac:dyDescent="0.25">
      <c r="A47" s="7">
        <v>76</v>
      </c>
      <c r="B47" s="7" t="s">
        <v>102</v>
      </c>
      <c r="C47" s="8">
        <v>0.55091491732946396</v>
      </c>
      <c r="D47" s="8">
        <v>0.76283392719673504</v>
      </c>
      <c r="E47" s="8">
        <f t="shared" si="0"/>
        <v>-0.27780490918387946</v>
      </c>
      <c r="F47" s="8">
        <f t="shared" si="1"/>
        <v>0.27780490918387946</v>
      </c>
      <c r="G47" s="7">
        <f t="shared" si="2"/>
        <v>10</v>
      </c>
      <c r="H47" s="8">
        <v>0.64844752483327694</v>
      </c>
      <c r="I47" s="8">
        <f t="shared" si="3"/>
        <v>0.62922621299013748</v>
      </c>
      <c r="J47" s="7">
        <f t="shared" si="4"/>
        <v>10</v>
      </c>
      <c r="K47" s="8">
        <f t="shared" si="5"/>
        <v>0.17480213095584154</v>
      </c>
      <c r="L47" s="7">
        <f t="shared" si="6"/>
        <v>10</v>
      </c>
      <c r="M47" s="18">
        <f t="shared" si="7"/>
        <v>-1</v>
      </c>
      <c r="N47" s="18">
        <f t="shared" si="8"/>
        <v>-0.17480213095584154</v>
      </c>
    </row>
    <row r="48" spans="1:14" x14ac:dyDescent="0.25">
      <c r="A48" s="7">
        <v>81</v>
      </c>
      <c r="B48" s="7" t="s">
        <v>103</v>
      </c>
      <c r="C48" s="8">
        <v>0.599009982878977</v>
      </c>
      <c r="D48" s="8">
        <v>0.77758684417893598</v>
      </c>
      <c r="E48" s="8">
        <f t="shared" si="0"/>
        <v>-0.22965519882029459</v>
      </c>
      <c r="F48" s="8">
        <f t="shared" si="1"/>
        <v>0.22965519882029459</v>
      </c>
      <c r="G48" s="7">
        <f t="shared" si="2"/>
        <v>7</v>
      </c>
      <c r="H48" s="8">
        <v>0.68548224728850304</v>
      </c>
      <c r="I48" s="8">
        <f t="shared" si="3"/>
        <v>0.59523084950432725</v>
      </c>
      <c r="J48" s="7">
        <f t="shared" si="4"/>
        <v>7</v>
      </c>
      <c r="K48" s="8">
        <f t="shared" si="5"/>
        <v>0.13669785908688911</v>
      </c>
      <c r="L48" s="7">
        <f t="shared" si="6"/>
        <v>7</v>
      </c>
      <c r="M48" s="18">
        <f t="shared" si="7"/>
        <v>-1</v>
      </c>
      <c r="N48" s="18">
        <f t="shared" si="8"/>
        <v>-0.13669785908688911</v>
      </c>
    </row>
    <row r="49" spans="1:25" x14ac:dyDescent="0.25">
      <c r="A49" s="7">
        <v>85</v>
      </c>
      <c r="B49" s="7" t="s">
        <v>104</v>
      </c>
      <c r="C49" s="8">
        <v>0.68690293443782802</v>
      </c>
      <c r="D49" s="8">
        <v>0.83781429471191904</v>
      </c>
      <c r="E49" s="8">
        <f t="shared" si="0"/>
        <v>-0.18012507213902532</v>
      </c>
      <c r="F49" s="8">
        <f t="shared" si="1"/>
        <v>0.18012507213902532</v>
      </c>
      <c r="G49" s="7">
        <f t="shared" si="2"/>
        <v>2</v>
      </c>
      <c r="H49" s="8">
        <v>0.75912478231562197</v>
      </c>
      <c r="I49" s="8">
        <f t="shared" si="3"/>
        <v>0.53748763033272717</v>
      </c>
      <c r="J49" s="7">
        <f t="shared" si="4"/>
        <v>4</v>
      </c>
      <c r="K49" s="8">
        <f t="shared" si="5"/>
        <v>9.6814998187516252E-2</v>
      </c>
      <c r="L49" s="7">
        <f t="shared" si="6"/>
        <v>2</v>
      </c>
      <c r="M49" s="18">
        <f t="shared" si="7"/>
        <v>-1</v>
      </c>
      <c r="N49" s="18">
        <f t="shared" si="8"/>
        <v>-9.6814998187516252E-2</v>
      </c>
    </row>
    <row r="50" spans="1:25" x14ac:dyDescent="0.25">
      <c r="A50" s="7">
        <v>86</v>
      </c>
      <c r="B50" s="7" t="s">
        <v>105</v>
      </c>
      <c r="C50" s="8">
        <v>0.47539613736803499</v>
      </c>
      <c r="D50" s="8">
        <v>0.72018320457938001</v>
      </c>
      <c r="E50" s="8">
        <f t="shared" si="0"/>
        <v>-0.33989555109704606</v>
      </c>
      <c r="F50" s="8">
        <f t="shared" si="1"/>
        <v>0.33989555109704606</v>
      </c>
      <c r="G50" s="7">
        <f t="shared" si="2"/>
        <v>17</v>
      </c>
      <c r="H50" s="8">
        <v>0.59181358120672301</v>
      </c>
      <c r="I50" s="8">
        <f t="shared" si="3"/>
        <v>0.68944038009690045</v>
      </c>
      <c r="J50" s="7">
        <f t="shared" si="4"/>
        <v>24</v>
      </c>
      <c r="K50" s="8">
        <f t="shared" si="5"/>
        <v>0.23433771794159289</v>
      </c>
      <c r="L50" s="7">
        <f t="shared" si="6"/>
        <v>20</v>
      </c>
      <c r="M50" s="18">
        <f t="shared" si="7"/>
        <v>-1</v>
      </c>
      <c r="N50" s="18">
        <f t="shared" si="8"/>
        <v>-0.23433771794159289</v>
      </c>
    </row>
    <row r="51" spans="1:25" x14ac:dyDescent="0.25">
      <c r="A51" s="7">
        <v>88</v>
      </c>
      <c r="B51" s="7" t="s">
        <v>106</v>
      </c>
      <c r="C51" s="8">
        <v>0.60030322332727903</v>
      </c>
      <c r="D51" s="8">
        <v>0.79551608597344203</v>
      </c>
      <c r="E51" s="8">
        <f t="shared" si="0"/>
        <v>-0.24539147113196161</v>
      </c>
      <c r="F51" s="8">
        <f t="shared" si="1"/>
        <v>0.24539147113196161</v>
      </c>
      <c r="G51" s="7">
        <f t="shared" si="2"/>
        <v>8</v>
      </c>
      <c r="H51" s="8">
        <v>0.69265458811369596</v>
      </c>
      <c r="I51" s="8">
        <f t="shared" si="3"/>
        <v>0.58906731778797716</v>
      </c>
      <c r="J51" s="7">
        <f t="shared" si="4"/>
        <v>6</v>
      </c>
      <c r="K51" s="8">
        <f t="shared" si="5"/>
        <v>0.14455209570775046</v>
      </c>
      <c r="L51" s="7">
        <f t="shared" si="6"/>
        <v>8</v>
      </c>
      <c r="M51" s="18">
        <f t="shared" si="7"/>
        <v>-1</v>
      </c>
      <c r="N51" s="18">
        <f t="shared" si="8"/>
        <v>-0.14455209570775046</v>
      </c>
    </row>
    <row r="52" spans="1:25" x14ac:dyDescent="0.25">
      <c r="A52" s="7">
        <v>91</v>
      </c>
      <c r="B52" s="7" t="s">
        <v>107</v>
      </c>
      <c r="C52" s="8">
        <v>0.44849823787744197</v>
      </c>
      <c r="D52" s="8">
        <v>0.70535822063202003</v>
      </c>
      <c r="E52" s="8">
        <f t="shared" si="0"/>
        <v>-0.36415536849407465</v>
      </c>
      <c r="F52" s="8">
        <f t="shared" si="1"/>
        <v>0.36415536849407465</v>
      </c>
      <c r="G52" s="7">
        <f t="shared" si="2"/>
        <v>20</v>
      </c>
      <c r="H52" s="8">
        <v>0.57655789987184403</v>
      </c>
      <c r="I52" s="8">
        <f t="shared" si="3"/>
        <v>0.70768292389084386</v>
      </c>
      <c r="J52" s="7">
        <f t="shared" si="4"/>
        <v>30</v>
      </c>
      <c r="K52" s="8">
        <f t="shared" si="5"/>
        <v>0.25770653592643444</v>
      </c>
      <c r="L52" s="7">
        <f t="shared" si="6"/>
        <v>21</v>
      </c>
      <c r="M52" s="18">
        <f t="shared" si="7"/>
        <v>-1</v>
      </c>
      <c r="N52" s="18">
        <f t="shared" si="8"/>
        <v>-0.25770653592643444</v>
      </c>
    </row>
    <row r="53" spans="1:25" x14ac:dyDescent="0.25">
      <c r="A53" s="7">
        <v>94</v>
      </c>
      <c r="B53" s="7" t="s">
        <v>108</v>
      </c>
      <c r="C53" s="8">
        <v>0.45445384452349502</v>
      </c>
      <c r="D53" s="8">
        <v>0.76209526669678895</v>
      </c>
      <c r="E53" s="8">
        <f t="shared" si="0"/>
        <v>-0.40367843184058733</v>
      </c>
      <c r="F53" s="8">
        <f t="shared" si="1"/>
        <v>0.40367843184058733</v>
      </c>
      <c r="G53" s="7">
        <f t="shared" si="2"/>
        <v>25</v>
      </c>
      <c r="H53" s="8">
        <v>0.60623905589196103</v>
      </c>
      <c r="I53" s="8">
        <f t="shared" si="3"/>
        <v>0.67303512765826323</v>
      </c>
      <c r="J53" s="7">
        <f t="shared" si="4"/>
        <v>20</v>
      </c>
      <c r="K53" s="8">
        <f t="shared" si="5"/>
        <v>0.2716897649067172</v>
      </c>
      <c r="L53" s="7">
        <f t="shared" si="6"/>
        <v>23</v>
      </c>
      <c r="M53" s="18">
        <f t="shared" si="7"/>
        <v>-1</v>
      </c>
      <c r="N53" s="18">
        <f t="shared" si="8"/>
        <v>-0.2716897649067172</v>
      </c>
    </row>
    <row r="54" spans="1:25" x14ac:dyDescent="0.25">
      <c r="A54" s="7">
        <v>95</v>
      </c>
      <c r="B54" s="7" t="s">
        <v>109</v>
      </c>
      <c r="C54" s="8">
        <v>0.75535210234231398</v>
      </c>
      <c r="D54" s="8">
        <v>0.87947758229445505</v>
      </c>
      <c r="E54" s="8">
        <f t="shared" si="0"/>
        <v>-0.14113546774928826</v>
      </c>
      <c r="F54" s="8">
        <f t="shared" si="1"/>
        <v>0.14113546774928826</v>
      </c>
      <c r="G54" s="7">
        <f t="shared" si="2"/>
        <v>1</v>
      </c>
      <c r="H54" s="8">
        <v>0.81500218364944799</v>
      </c>
      <c r="I54" s="8">
        <f>MIN($H$24:$H$56)/H54</f>
        <v>0.50063691675845901</v>
      </c>
      <c r="J54" s="7">
        <f t="shared" si="4"/>
        <v>1</v>
      </c>
      <c r="K54" s="8">
        <f t="shared" si="5"/>
        <v>7.0657625419266595E-2</v>
      </c>
      <c r="L54" s="7">
        <f t="shared" si="6"/>
        <v>1</v>
      </c>
      <c r="M54" s="18">
        <f t="shared" si="7"/>
        <v>-1</v>
      </c>
      <c r="N54" s="18">
        <f t="shared" si="8"/>
        <v>-7.0657625419266595E-2</v>
      </c>
    </row>
    <row r="55" spans="1:25" x14ac:dyDescent="0.25">
      <c r="A55" s="7">
        <v>97</v>
      </c>
      <c r="B55" s="7" t="s">
        <v>110</v>
      </c>
      <c r="C55" s="8">
        <v>0.53384813295308298</v>
      </c>
      <c r="D55" s="8">
        <v>0.661361828635181</v>
      </c>
      <c r="E55" s="8">
        <f t="shared" si="0"/>
        <v>-0.19280474040245352</v>
      </c>
      <c r="F55" s="8">
        <f t="shared" si="1"/>
        <v>0.19280474040245352</v>
      </c>
      <c r="G55" s="7">
        <f t="shared" si="2"/>
        <v>3</v>
      </c>
      <c r="H55" s="8">
        <v>0.60004290674677696</v>
      </c>
      <c r="I55" s="8">
        <f t="shared" si="3"/>
        <v>0.67998500738191192</v>
      </c>
      <c r="J55" s="7">
        <f>RANK(I55,$I$24:$I$56,1)</f>
        <v>21</v>
      </c>
      <c r="K55" s="8">
        <f t="shared" si="5"/>
        <v>0.13110433282582998</v>
      </c>
      <c r="L55" s="7">
        <f t="shared" si="6"/>
        <v>6</v>
      </c>
      <c r="M55" s="18">
        <f t="shared" si="7"/>
        <v>-1</v>
      </c>
      <c r="N55" s="18">
        <f t="shared" si="8"/>
        <v>-0.13110433282582998</v>
      </c>
    </row>
    <row r="56" spans="1:25" x14ac:dyDescent="0.25">
      <c r="A56" s="7">
        <v>99</v>
      </c>
      <c r="B56" s="7" t="s">
        <v>111</v>
      </c>
      <c r="C56" s="8">
        <v>0.66786628072723897</v>
      </c>
      <c r="D56" s="8">
        <v>0.850622407041141</v>
      </c>
      <c r="E56" s="8">
        <f t="shared" si="0"/>
        <v>-0.21484988497964985</v>
      </c>
      <c r="F56" s="8">
        <f t="shared" si="1"/>
        <v>0.21484988497964985</v>
      </c>
      <c r="G56" s="7">
        <f t="shared" si="2"/>
        <v>6</v>
      </c>
      <c r="H56" s="8">
        <v>0.76023106086459002</v>
      </c>
      <c r="I56" s="8">
        <f t="shared" si="3"/>
        <v>0.53670548518451844</v>
      </c>
      <c r="J56" s="7">
        <f t="shared" si="4"/>
        <v>3</v>
      </c>
      <c r="K56" s="8">
        <f t="shared" si="5"/>
        <v>0.11531111175984095</v>
      </c>
      <c r="L56" s="7">
        <f t="shared" si="6"/>
        <v>4</v>
      </c>
      <c r="M56" s="18">
        <f t="shared" si="7"/>
        <v>-1</v>
      </c>
      <c r="N56" s="18">
        <f t="shared" si="8"/>
        <v>-0.11531111175984095</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0.51104114641793585</v>
      </c>
      <c r="D58" s="19">
        <f>AVERAGE(D24:D56)</f>
        <v>0.76034037528166543</v>
      </c>
      <c r="E58" s="19">
        <f>AVERAGE(E24:E56)</f>
        <v>-0.33155509876189088</v>
      </c>
      <c r="F58" s="19">
        <f>AVERAGE(F24:F56)</f>
        <v>0.33155509876189088</v>
      </c>
      <c r="G58" s="15" t="s">
        <v>114</v>
      </c>
      <c r="H58" s="19">
        <f>AVERAGE(H24:H56)</f>
        <v>0.63157159276321129</v>
      </c>
      <c r="I58" s="19">
        <f>AVERAGE(I24:I56)</f>
        <v>0.65542255005261874</v>
      </c>
      <c r="J58" s="15" t="s">
        <v>114</v>
      </c>
      <c r="K58" s="19">
        <f>AVERAGE(K24:K56)</f>
        <v>0.22333277597541637</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9.7169669146556045E-2</v>
      </c>
      <c r="D59" s="19">
        <f t="shared" ref="D59:K59" si="9">_xlfn.STDEV.S(D24:D56)</f>
        <v>5.7138648806151014E-2</v>
      </c>
      <c r="E59" s="19">
        <f t="shared" si="9"/>
        <v>9.2787165562675147E-2</v>
      </c>
      <c r="F59" s="19">
        <f t="shared" si="9"/>
        <v>9.2787165562675147E-2</v>
      </c>
      <c r="G59" s="15" t="s">
        <v>114</v>
      </c>
      <c r="H59" s="19">
        <f t="shared" si="9"/>
        <v>7.4604783543050293E-2</v>
      </c>
      <c r="I59" s="19">
        <f t="shared" si="9"/>
        <v>8.4820158463674786E-2</v>
      </c>
      <c r="J59" s="15" t="s">
        <v>114</v>
      </c>
      <c r="K59" s="19">
        <f t="shared" si="9"/>
        <v>8.7705936248416605E-2</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9.4419446020511666E-3</v>
      </c>
      <c r="D60" s="19">
        <f t="shared" ref="D60:K60" si="10">_xlfn.VAR.S(D24:D56)</f>
        <v>3.2648251873926629E-3</v>
      </c>
      <c r="E60" s="19">
        <f t="shared" si="10"/>
        <v>8.6094580931552894E-3</v>
      </c>
      <c r="F60" s="19">
        <f t="shared" si="10"/>
        <v>8.6094580931552894E-3</v>
      </c>
      <c r="G60" s="15" t="s">
        <v>114</v>
      </c>
      <c r="H60" s="19">
        <f t="shared" si="10"/>
        <v>5.5658737275053882E-3</v>
      </c>
      <c r="I60" s="19">
        <f t="shared" si="10"/>
        <v>7.1944592818029007E-3</v>
      </c>
      <c r="J60" s="15" t="s">
        <v>114</v>
      </c>
      <c r="K60" s="19">
        <f t="shared" si="10"/>
        <v>7.6923312532113167E-3</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0.75535210234231398</v>
      </c>
      <c r="D61" s="19">
        <f t="shared" ref="D61:K61" si="11">MAX(D24:D56)</f>
        <v>0.87947758229445505</v>
      </c>
      <c r="E61" s="19">
        <f t="shared" si="11"/>
        <v>-0.14113546774928826</v>
      </c>
      <c r="F61" s="19">
        <f t="shared" si="11"/>
        <v>0.52468007376579628</v>
      </c>
      <c r="G61" s="15" t="s">
        <v>114</v>
      </c>
      <c r="H61" s="19">
        <f t="shared" si="11"/>
        <v>0.81500218364944799</v>
      </c>
      <c r="I61" s="19">
        <f t="shared" si="11"/>
        <v>1</v>
      </c>
      <c r="J61" s="15" t="s">
        <v>114</v>
      </c>
      <c r="K61" s="19">
        <f t="shared" si="11"/>
        <v>0.52468007376579628</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0.27193413584725501</v>
      </c>
      <c r="D62" s="19">
        <f>MIN(D24:D56)</f>
        <v>0.57210758657162897</v>
      </c>
      <c r="E62" s="19">
        <f>MIN(E24:E56)</f>
        <v>-0.52468007376579628</v>
      </c>
      <c r="F62" s="19">
        <f>MIN(F24:F56)</f>
        <v>0.14113546774928826</v>
      </c>
      <c r="G62" s="15" t="s">
        <v>114</v>
      </c>
      <c r="H62" s="19">
        <f>MIN(H24:H56)</f>
        <v>0.40802018037367099</v>
      </c>
      <c r="I62" s="19">
        <f>MIN(I24:I56)</f>
        <v>0.50063691675845901</v>
      </c>
      <c r="J62" s="15" t="s">
        <v>114</v>
      </c>
      <c r="K62" s="19">
        <f>MIN(K24:K56)</f>
        <v>7.0657625419266595E-2</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D09F7-C9C3-4530-A1A9-0754A4C76B49}">
  <dimension ref="A14:Y64"/>
  <sheetViews>
    <sheetView zoomScale="80" zoomScaleNormal="80" workbookViewId="0"/>
  </sheetViews>
  <sheetFormatPr baseColWidth="10" defaultColWidth="12.140625" defaultRowHeight="15" x14ac:dyDescent="0.25"/>
  <cols>
    <col min="1" max="1" width="19"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25</v>
      </c>
      <c r="I15" s="28"/>
      <c r="J15" s="28"/>
      <c r="K15" s="28"/>
      <c r="L15" s="28"/>
    </row>
    <row r="16" spans="1:12" s="4" customFormat="1" ht="44.1" customHeight="1" x14ac:dyDescent="0.25">
      <c r="A16" s="2" t="s">
        <v>5</v>
      </c>
      <c r="B16" s="23" t="s">
        <v>29</v>
      </c>
      <c r="C16" s="23"/>
      <c r="D16" s="23"/>
      <c r="E16" s="23"/>
      <c r="F16" s="23"/>
      <c r="G16" s="23"/>
      <c r="H16" s="23"/>
      <c r="I16" s="23"/>
      <c r="J16" s="23"/>
      <c r="K16" s="23"/>
      <c r="L16" s="23"/>
    </row>
    <row r="17" spans="1:14" s="4" customFormat="1" ht="44.1" customHeight="1" x14ac:dyDescent="0.25">
      <c r="A17" s="2" t="s">
        <v>56</v>
      </c>
      <c r="B17" s="23" t="s">
        <v>135</v>
      </c>
      <c r="C17" s="23"/>
      <c r="D17" s="23"/>
      <c r="E17" s="23"/>
      <c r="F17" s="23"/>
      <c r="G17" s="23"/>
      <c r="H17" s="23"/>
      <c r="I17" s="23"/>
      <c r="J17" s="23"/>
      <c r="K17" s="23"/>
      <c r="L17" s="23"/>
    </row>
    <row r="18" spans="1:14" s="4" customFormat="1" ht="44.1" customHeight="1" x14ac:dyDescent="0.25">
      <c r="A18" s="2" t="s">
        <v>58</v>
      </c>
      <c r="B18" s="23" t="s">
        <v>136</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173</v>
      </c>
      <c r="C20" s="23"/>
      <c r="D20" s="23"/>
      <c r="E20" s="23"/>
      <c r="F20" s="23"/>
      <c r="G20" s="23"/>
      <c r="H20" s="23"/>
      <c r="I20" s="23"/>
      <c r="J20" s="23"/>
      <c r="K20" s="23"/>
      <c r="L20" s="23"/>
    </row>
    <row r="21" spans="1:14" s="4" customFormat="1" ht="43.7" customHeight="1" x14ac:dyDescent="0.25">
      <c r="A21" s="16" t="s">
        <v>62</v>
      </c>
      <c r="B21" s="30" t="s">
        <v>134</v>
      </c>
      <c r="C21" s="30"/>
      <c r="D21" s="30"/>
      <c r="E21" s="17" t="s">
        <v>64</v>
      </c>
      <c r="F21" s="31" t="s">
        <v>182</v>
      </c>
      <c r="G21" s="32"/>
      <c r="H21" s="32"/>
      <c r="I21" s="33"/>
      <c r="J21" s="14" t="s">
        <v>65</v>
      </c>
      <c r="K21" s="34" t="s">
        <v>30</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0.114097092725623</v>
      </c>
      <c r="D24" s="8">
        <v>6.9929981812083E-2</v>
      </c>
      <c r="E24" s="8">
        <f>(C24-D24)/D24</f>
        <v>0.63159048192271228</v>
      </c>
      <c r="F24" s="8">
        <f>ABS(E24)</f>
        <v>0.63159048192271228</v>
      </c>
      <c r="G24" s="7">
        <f>RANK(F24,$F$24:$F$56,1)</f>
        <v>21</v>
      </c>
      <c r="H24" s="8">
        <v>8.8663242543387102E-2</v>
      </c>
      <c r="I24" s="8">
        <f>H24/MAX($H$24:$H$56)</f>
        <v>0.30430742132332644</v>
      </c>
      <c r="J24" s="7">
        <f>RANK(I24,$I$24:$I$56,1)</f>
        <v>10</v>
      </c>
      <c r="K24" s="8">
        <f>I24*F24</f>
        <v>0.19219767088625761</v>
      </c>
      <c r="L24" s="7">
        <f>RANK(K24,$K$24:$K$56,1)</f>
        <v>18</v>
      </c>
      <c r="M24" s="18">
        <f>IF(E24&gt;0,1,-1)</f>
        <v>1</v>
      </c>
      <c r="N24" s="18">
        <f>K24*M24</f>
        <v>0.19219767088625761</v>
      </c>
    </row>
    <row r="25" spans="1:14" x14ac:dyDescent="0.25">
      <c r="A25" s="7">
        <v>8</v>
      </c>
      <c r="B25" s="7" t="s">
        <v>80</v>
      </c>
      <c r="C25" s="8">
        <v>0.13166009695490599</v>
      </c>
      <c r="D25" s="8">
        <v>5.99080431447701E-2</v>
      </c>
      <c r="E25" s="8">
        <f t="shared" ref="E25:E56" si="0">(C25-D25)/D25</f>
        <v>1.1977031804685103</v>
      </c>
      <c r="F25" s="8">
        <f t="shared" ref="F25:F56" si="1">ABS(E25)</f>
        <v>1.1977031804685103</v>
      </c>
      <c r="G25" s="7">
        <f t="shared" ref="G25:G56" si="2">RANK(F25,$F$24:$F$56,1)</f>
        <v>27</v>
      </c>
      <c r="H25" s="8">
        <v>9.0766882887918607E-2</v>
      </c>
      <c r="I25" s="8">
        <f t="shared" ref="I25:I56" si="3">H25/MAX($H$24:$H$56)</f>
        <v>0.31152747498110733</v>
      </c>
      <c r="J25" s="7">
        <f t="shared" ref="J25:J56" si="4">RANK(I25,$I$24:$I$56,1)</f>
        <v>11</v>
      </c>
      <c r="K25" s="8">
        <f t="shared" ref="K25:K56" si="5">I25*F25</f>
        <v>0.37311744758819654</v>
      </c>
      <c r="L25" s="7">
        <f t="shared" ref="L25:L56" si="6">RANK(K25,$K$24:$K$56,1)</f>
        <v>27</v>
      </c>
      <c r="M25" s="18">
        <f t="shared" ref="M25:M56" si="7">IF(E25&gt;0,1,-1)</f>
        <v>1</v>
      </c>
      <c r="N25" s="18">
        <f t="shared" ref="N25:N56" si="8">K25*M25</f>
        <v>0.37311744758819654</v>
      </c>
    </row>
    <row r="26" spans="1:14" x14ac:dyDescent="0.25">
      <c r="A26" s="7">
        <v>11</v>
      </c>
      <c r="B26" s="7" t="s">
        <v>81</v>
      </c>
      <c r="C26" s="8">
        <v>0.110280128158646</v>
      </c>
      <c r="D26" s="8">
        <v>9.8333726998218296E-2</v>
      </c>
      <c r="E26" s="8">
        <f t="shared" si="0"/>
        <v>0.12148833899730216</v>
      </c>
      <c r="F26" s="8">
        <f t="shared" si="1"/>
        <v>0.12148833899730216</v>
      </c>
      <c r="G26" s="7">
        <f t="shared" si="2"/>
        <v>4</v>
      </c>
      <c r="H26" s="8">
        <v>0.103946400791534</v>
      </c>
      <c r="I26" s="8">
        <f t="shared" si="3"/>
        <v>0.35676183583330856</v>
      </c>
      <c r="J26" s="7">
        <f t="shared" si="4"/>
        <v>18</v>
      </c>
      <c r="K26" s="8">
        <f t="shared" si="5"/>
        <v>4.3342402853016854E-2</v>
      </c>
      <c r="L26" s="7">
        <f t="shared" si="6"/>
        <v>4</v>
      </c>
      <c r="M26" s="18">
        <f t="shared" si="7"/>
        <v>1</v>
      </c>
      <c r="N26" s="18">
        <f t="shared" si="8"/>
        <v>4.3342402853016854E-2</v>
      </c>
    </row>
    <row r="27" spans="1:14" x14ac:dyDescent="0.25">
      <c r="A27" s="7">
        <v>13</v>
      </c>
      <c r="B27" s="7" t="s">
        <v>82</v>
      </c>
      <c r="C27" s="8">
        <v>0.149256130502085</v>
      </c>
      <c r="D27" s="8">
        <v>4.9288326850146898E-2</v>
      </c>
      <c r="E27" s="8">
        <f t="shared" si="0"/>
        <v>2.0282247347505602</v>
      </c>
      <c r="F27" s="8">
        <f t="shared" si="1"/>
        <v>2.0282247347505602</v>
      </c>
      <c r="G27" s="7">
        <f t="shared" si="2"/>
        <v>33</v>
      </c>
      <c r="H27" s="8">
        <v>8.8581740800638298E-2</v>
      </c>
      <c r="I27" s="8">
        <f t="shared" si="3"/>
        <v>0.30402769339484342</v>
      </c>
      <c r="J27" s="7">
        <f t="shared" si="4"/>
        <v>9</v>
      </c>
      <c r="K27" s="8">
        <f t="shared" si="5"/>
        <v>0.61663648779258096</v>
      </c>
      <c r="L27" s="7">
        <f t="shared" si="6"/>
        <v>33</v>
      </c>
      <c r="M27" s="18">
        <f t="shared" si="7"/>
        <v>1</v>
      </c>
      <c r="N27" s="18">
        <f t="shared" si="8"/>
        <v>0.61663648779258096</v>
      </c>
    </row>
    <row r="28" spans="1:14" x14ac:dyDescent="0.25">
      <c r="A28" s="7">
        <v>15</v>
      </c>
      <c r="B28" s="7" t="s">
        <v>83</v>
      </c>
      <c r="C28" s="8">
        <v>0.121267087974508</v>
      </c>
      <c r="D28" s="8">
        <v>8.0494265751526795E-2</v>
      </c>
      <c r="E28" s="8">
        <f t="shared" si="0"/>
        <v>0.50653076765543181</v>
      </c>
      <c r="F28" s="8">
        <f t="shared" si="1"/>
        <v>0.50653076765543181</v>
      </c>
      <c r="G28" s="7">
        <f t="shared" si="2"/>
        <v>16</v>
      </c>
      <c r="H28" s="8">
        <v>9.7678013412880599E-2</v>
      </c>
      <c r="I28" s="8">
        <f t="shared" si="3"/>
        <v>0.33524765764249553</v>
      </c>
      <c r="J28" s="7">
        <f t="shared" si="4"/>
        <v>12</v>
      </c>
      <c r="K28" s="8">
        <f t="shared" si="5"/>
        <v>0.16981325338033865</v>
      </c>
      <c r="L28" s="7">
        <f t="shared" si="6"/>
        <v>13</v>
      </c>
      <c r="M28" s="18">
        <f t="shared" si="7"/>
        <v>1</v>
      </c>
      <c r="N28" s="18">
        <f t="shared" si="8"/>
        <v>0.16981325338033865</v>
      </c>
    </row>
    <row r="29" spans="1:14" x14ac:dyDescent="0.25">
      <c r="A29" s="7">
        <v>17</v>
      </c>
      <c r="B29" s="7" t="s">
        <v>84</v>
      </c>
      <c r="C29" s="8">
        <v>0.11540390500150099</v>
      </c>
      <c r="D29" s="8">
        <v>8.8134727704527294E-2</v>
      </c>
      <c r="E29" s="8">
        <f t="shared" si="0"/>
        <v>0.30940331929536263</v>
      </c>
      <c r="F29" s="8">
        <f t="shared" si="1"/>
        <v>0.30940331929536263</v>
      </c>
      <c r="G29" s="7">
        <f t="shared" si="2"/>
        <v>8</v>
      </c>
      <c r="H29" s="8">
        <v>9.8682083225192493E-2</v>
      </c>
      <c r="I29" s="8">
        <f t="shared" si="3"/>
        <v>0.33869379706451941</v>
      </c>
      <c r="J29" s="7">
        <f t="shared" si="4"/>
        <v>14</v>
      </c>
      <c r="K29" s="8">
        <f t="shared" si="5"/>
        <v>0.10479298503651226</v>
      </c>
      <c r="L29" s="7">
        <f t="shared" si="6"/>
        <v>8</v>
      </c>
      <c r="M29" s="18">
        <f t="shared" si="7"/>
        <v>1</v>
      </c>
      <c r="N29" s="18">
        <f t="shared" si="8"/>
        <v>0.10479298503651226</v>
      </c>
    </row>
    <row r="30" spans="1:14" x14ac:dyDescent="0.25">
      <c r="A30" s="7">
        <v>18</v>
      </c>
      <c r="B30" s="7" t="s">
        <v>85</v>
      </c>
      <c r="C30" s="8">
        <v>0.17155230790734499</v>
      </c>
      <c r="D30" s="8">
        <v>7.6402130376935398E-2</v>
      </c>
      <c r="E30" s="8">
        <f t="shared" si="0"/>
        <v>1.2453864448671701</v>
      </c>
      <c r="F30" s="8">
        <f t="shared" si="1"/>
        <v>1.2453864448671701</v>
      </c>
      <c r="G30" s="7">
        <f t="shared" si="2"/>
        <v>28</v>
      </c>
      <c r="H30" s="8">
        <v>0.112469033517838</v>
      </c>
      <c r="I30" s="8">
        <f t="shared" si="3"/>
        <v>0.38601296982559674</v>
      </c>
      <c r="J30" s="7">
        <f t="shared" si="4"/>
        <v>20</v>
      </c>
      <c r="K30" s="8">
        <f t="shared" si="5"/>
        <v>0.48073532016371812</v>
      </c>
      <c r="L30" s="7">
        <f t="shared" si="6"/>
        <v>30</v>
      </c>
      <c r="M30" s="18">
        <f t="shared" si="7"/>
        <v>1</v>
      </c>
      <c r="N30" s="18">
        <f t="shared" si="8"/>
        <v>0.48073532016371812</v>
      </c>
    </row>
    <row r="31" spans="1:14" x14ac:dyDescent="0.25">
      <c r="A31" s="7">
        <v>19</v>
      </c>
      <c r="B31" s="7" t="s">
        <v>86</v>
      </c>
      <c r="C31" s="8">
        <v>0.122829933313297</v>
      </c>
      <c r="D31" s="8">
        <v>4.3738022005894897E-2</v>
      </c>
      <c r="E31" s="8">
        <f t="shared" si="0"/>
        <v>1.8083101996871807</v>
      </c>
      <c r="F31" s="8">
        <f t="shared" si="1"/>
        <v>1.8083101996871807</v>
      </c>
      <c r="G31" s="7">
        <f t="shared" si="2"/>
        <v>32</v>
      </c>
      <c r="H31" s="8">
        <v>7.5283289774453505E-2</v>
      </c>
      <c r="I31" s="8">
        <f t="shared" si="3"/>
        <v>0.25838513371299399</v>
      </c>
      <c r="J31" s="7">
        <f t="shared" si="4"/>
        <v>3</v>
      </c>
      <c r="K31" s="8">
        <f t="shared" si="5"/>
        <v>0.46724047274074304</v>
      </c>
      <c r="L31" s="7">
        <f t="shared" si="6"/>
        <v>29</v>
      </c>
      <c r="M31" s="18">
        <f t="shared" si="7"/>
        <v>1</v>
      </c>
      <c r="N31" s="18">
        <f t="shared" si="8"/>
        <v>0.46724047274074304</v>
      </c>
    </row>
    <row r="32" spans="1:14" x14ac:dyDescent="0.25">
      <c r="A32" s="7">
        <v>20</v>
      </c>
      <c r="B32" s="7" t="s">
        <v>87</v>
      </c>
      <c r="C32" s="8">
        <v>0.16750227506698601</v>
      </c>
      <c r="D32" s="8">
        <v>9.5003026284049899E-2</v>
      </c>
      <c r="E32" s="8">
        <f t="shared" si="0"/>
        <v>0.76312567734600723</v>
      </c>
      <c r="F32" s="8">
        <f t="shared" si="1"/>
        <v>0.76312567734600723</v>
      </c>
      <c r="G32" s="7">
        <f t="shared" si="2"/>
        <v>23</v>
      </c>
      <c r="H32" s="8">
        <v>0.122770793816187</v>
      </c>
      <c r="I32" s="8">
        <f t="shared" si="3"/>
        <v>0.42137037410671752</v>
      </c>
      <c r="J32" s="7">
        <f t="shared" si="4"/>
        <v>26</v>
      </c>
      <c r="K32" s="8">
        <f t="shared" si="5"/>
        <v>0.32155855215372925</v>
      </c>
      <c r="L32" s="7">
        <f t="shared" si="6"/>
        <v>24</v>
      </c>
      <c r="M32" s="18">
        <f t="shared" si="7"/>
        <v>1</v>
      </c>
      <c r="N32" s="18">
        <f t="shared" si="8"/>
        <v>0.32155855215372925</v>
      </c>
    </row>
    <row r="33" spans="1:14" x14ac:dyDescent="0.25">
      <c r="A33" s="7">
        <v>23</v>
      </c>
      <c r="B33" s="7" t="s">
        <v>88</v>
      </c>
      <c r="C33" s="8">
        <v>0.15290601929380901</v>
      </c>
      <c r="D33" s="8">
        <v>9.3243249132663394E-2</v>
      </c>
      <c r="E33" s="8">
        <f t="shared" si="0"/>
        <v>0.6398615526177065</v>
      </c>
      <c r="F33" s="8">
        <f t="shared" si="1"/>
        <v>0.6398615526177065</v>
      </c>
      <c r="G33" s="7">
        <f t="shared" si="2"/>
        <v>22</v>
      </c>
      <c r="H33" s="8">
        <v>0.117507628745222</v>
      </c>
      <c r="I33" s="8">
        <f t="shared" si="3"/>
        <v>0.40330629089928671</v>
      </c>
      <c r="J33" s="7">
        <f t="shared" si="4"/>
        <v>23</v>
      </c>
      <c r="K33" s="8">
        <f t="shared" si="5"/>
        <v>0.25806018947530601</v>
      </c>
      <c r="L33" s="7">
        <f t="shared" si="6"/>
        <v>21</v>
      </c>
      <c r="M33" s="18">
        <f t="shared" si="7"/>
        <v>1</v>
      </c>
      <c r="N33" s="18">
        <f t="shared" si="8"/>
        <v>0.25806018947530601</v>
      </c>
    </row>
    <row r="34" spans="1:14" x14ac:dyDescent="0.25">
      <c r="A34" s="7">
        <v>25</v>
      </c>
      <c r="B34" s="7" t="s">
        <v>89</v>
      </c>
      <c r="C34" s="8">
        <v>0.124138848001035</v>
      </c>
      <c r="D34" s="8">
        <v>8.8399636103286397E-2</v>
      </c>
      <c r="E34" s="8">
        <f t="shared" si="0"/>
        <v>0.40429139160698357</v>
      </c>
      <c r="F34" s="8">
        <f t="shared" si="1"/>
        <v>0.40429139160698357</v>
      </c>
      <c r="G34" s="7">
        <f t="shared" si="2"/>
        <v>13</v>
      </c>
      <c r="H34" s="8">
        <v>0.103800268413709</v>
      </c>
      <c r="I34" s="8">
        <f t="shared" si="3"/>
        <v>0.35626028450502262</v>
      </c>
      <c r="J34" s="7">
        <f t="shared" si="4"/>
        <v>17</v>
      </c>
      <c r="K34" s="8">
        <f t="shared" si="5"/>
        <v>0.14403296619683548</v>
      </c>
      <c r="L34" s="7">
        <f t="shared" si="6"/>
        <v>12</v>
      </c>
      <c r="M34" s="18">
        <f t="shared" si="7"/>
        <v>1</v>
      </c>
      <c r="N34" s="18">
        <f t="shared" si="8"/>
        <v>0.14403296619683548</v>
      </c>
    </row>
    <row r="35" spans="1:14" x14ac:dyDescent="0.25">
      <c r="A35" s="7">
        <v>27</v>
      </c>
      <c r="B35" s="7" t="s">
        <v>90</v>
      </c>
      <c r="C35" s="8">
        <v>0.233218073131058</v>
      </c>
      <c r="D35" s="8">
        <v>0.148897946065352</v>
      </c>
      <c r="E35" s="8">
        <f t="shared" si="0"/>
        <v>0.56629476291565162</v>
      </c>
      <c r="F35" s="8">
        <f t="shared" si="1"/>
        <v>0.56629476291565162</v>
      </c>
      <c r="G35" s="7">
        <f t="shared" si="2"/>
        <v>19</v>
      </c>
      <c r="H35" s="8">
        <v>0.17961759929193899</v>
      </c>
      <c r="I35" s="8">
        <f t="shared" si="3"/>
        <v>0.61647833867647339</v>
      </c>
      <c r="J35" s="7">
        <f t="shared" si="4"/>
        <v>31</v>
      </c>
      <c r="K35" s="8">
        <f t="shared" si="5"/>
        <v>0.34910845464342827</v>
      </c>
      <c r="L35" s="7">
        <f t="shared" si="6"/>
        <v>26</v>
      </c>
      <c r="M35" s="18">
        <f t="shared" si="7"/>
        <v>1</v>
      </c>
      <c r="N35" s="18">
        <f t="shared" si="8"/>
        <v>0.34910845464342827</v>
      </c>
    </row>
    <row r="36" spans="1:14" x14ac:dyDescent="0.25">
      <c r="A36" s="7">
        <v>41</v>
      </c>
      <c r="B36" s="7" t="s">
        <v>91</v>
      </c>
      <c r="C36" s="8">
        <v>0.11903965623429601</v>
      </c>
      <c r="D36" s="8">
        <v>5.7408250006782201E-2</v>
      </c>
      <c r="E36" s="8">
        <f t="shared" si="0"/>
        <v>1.0735635770160679</v>
      </c>
      <c r="F36" s="8">
        <f t="shared" si="1"/>
        <v>1.0735635770160679</v>
      </c>
      <c r="G36" s="7">
        <f t="shared" si="2"/>
        <v>25</v>
      </c>
      <c r="H36" s="8">
        <v>8.0144669686620498E-2</v>
      </c>
      <c r="I36" s="8">
        <f t="shared" si="3"/>
        <v>0.27507022149805488</v>
      </c>
      <c r="J36" s="7">
        <f t="shared" si="4"/>
        <v>4</v>
      </c>
      <c r="K36" s="8">
        <f t="shared" si="5"/>
        <v>0.29530537092205389</v>
      </c>
      <c r="L36" s="7">
        <f t="shared" si="6"/>
        <v>23</v>
      </c>
      <c r="M36" s="18">
        <f t="shared" si="7"/>
        <v>1</v>
      </c>
      <c r="N36" s="18">
        <f t="shared" si="8"/>
        <v>0.29530537092205389</v>
      </c>
    </row>
    <row r="37" spans="1:14" x14ac:dyDescent="0.25">
      <c r="A37" s="7">
        <v>44</v>
      </c>
      <c r="B37" s="7" t="s">
        <v>92</v>
      </c>
      <c r="C37" s="8">
        <v>0.16384316861738701</v>
      </c>
      <c r="D37" s="8">
        <v>0.11876817723078301</v>
      </c>
      <c r="E37" s="8">
        <f t="shared" si="0"/>
        <v>0.37952078105077813</v>
      </c>
      <c r="F37" s="8">
        <f t="shared" si="1"/>
        <v>0.37952078105077813</v>
      </c>
      <c r="G37" s="7">
        <f t="shared" si="2"/>
        <v>12</v>
      </c>
      <c r="H37" s="8">
        <v>0.13912443812911901</v>
      </c>
      <c r="I37" s="8">
        <f t="shared" si="3"/>
        <v>0.47749887998300522</v>
      </c>
      <c r="J37" s="7">
        <f t="shared" si="4"/>
        <v>29</v>
      </c>
      <c r="K37" s="8">
        <f t="shared" si="5"/>
        <v>0.18122074788202192</v>
      </c>
      <c r="L37" s="7">
        <f t="shared" si="6"/>
        <v>15</v>
      </c>
      <c r="M37" s="18">
        <f t="shared" si="7"/>
        <v>1</v>
      </c>
      <c r="N37" s="18">
        <f t="shared" si="8"/>
        <v>0.18122074788202192</v>
      </c>
    </row>
    <row r="38" spans="1:14" x14ac:dyDescent="0.25">
      <c r="A38" s="7">
        <v>47</v>
      </c>
      <c r="B38" s="7" t="s">
        <v>93</v>
      </c>
      <c r="C38" s="8">
        <v>0.144397199416085</v>
      </c>
      <c r="D38" s="8">
        <v>5.1765490609367401E-2</v>
      </c>
      <c r="E38" s="8">
        <f t="shared" si="0"/>
        <v>1.7894490657054667</v>
      </c>
      <c r="F38" s="8">
        <f t="shared" si="1"/>
        <v>1.7894490657054667</v>
      </c>
      <c r="G38" s="7">
        <f t="shared" si="2"/>
        <v>31</v>
      </c>
      <c r="H38" s="8">
        <v>8.6480067842909694E-2</v>
      </c>
      <c r="I38" s="8">
        <f t="shared" si="3"/>
        <v>0.29681439214524846</v>
      </c>
      <c r="J38" s="7">
        <f t="shared" si="4"/>
        <v>7</v>
      </c>
      <c r="K38" s="8">
        <f t="shared" si="5"/>
        <v>0.53113423671225091</v>
      </c>
      <c r="L38" s="7">
        <f t="shared" si="6"/>
        <v>31</v>
      </c>
      <c r="M38" s="18">
        <f t="shared" si="7"/>
        <v>1</v>
      </c>
      <c r="N38" s="18">
        <f t="shared" si="8"/>
        <v>0.53113423671225091</v>
      </c>
    </row>
    <row r="39" spans="1:14" x14ac:dyDescent="0.25">
      <c r="A39" s="7">
        <v>50</v>
      </c>
      <c r="B39" s="7" t="s">
        <v>94</v>
      </c>
      <c r="C39" s="8">
        <v>0.120437865461978</v>
      </c>
      <c r="D39" s="8">
        <v>9.0003701640917796E-2</v>
      </c>
      <c r="E39" s="8">
        <f t="shared" si="0"/>
        <v>0.33814346817069268</v>
      </c>
      <c r="F39" s="8">
        <f t="shared" si="1"/>
        <v>0.33814346817069268</v>
      </c>
      <c r="G39" s="7">
        <f t="shared" si="2"/>
        <v>10</v>
      </c>
      <c r="H39" s="8">
        <v>0.102379030770782</v>
      </c>
      <c r="I39" s="8">
        <f t="shared" si="3"/>
        <v>0.35138235369852056</v>
      </c>
      <c r="J39" s="7">
        <f t="shared" si="4"/>
        <v>15</v>
      </c>
      <c r="K39" s="8">
        <f t="shared" si="5"/>
        <v>0.11881764773359876</v>
      </c>
      <c r="L39" s="7">
        <f t="shared" si="6"/>
        <v>9</v>
      </c>
      <c r="M39" s="18">
        <f t="shared" si="7"/>
        <v>1</v>
      </c>
      <c r="N39" s="18">
        <f t="shared" si="8"/>
        <v>0.11881764773359876</v>
      </c>
    </row>
    <row r="40" spans="1:14" x14ac:dyDescent="0.25">
      <c r="A40" s="7">
        <v>52</v>
      </c>
      <c r="B40" s="7" t="s">
        <v>95</v>
      </c>
      <c r="C40" s="8">
        <v>0.10194942003289501</v>
      </c>
      <c r="D40" s="8">
        <v>4.3374898895192499E-2</v>
      </c>
      <c r="E40" s="8">
        <f t="shared" si="0"/>
        <v>1.3504243843711801</v>
      </c>
      <c r="F40" s="8">
        <f t="shared" si="1"/>
        <v>1.3504243843711801</v>
      </c>
      <c r="G40" s="7">
        <f t="shared" si="2"/>
        <v>29</v>
      </c>
      <c r="H40" s="8">
        <v>7.0496473306252E-2</v>
      </c>
      <c r="I40" s="8">
        <f t="shared" si="3"/>
        <v>0.24195596042764275</v>
      </c>
      <c r="J40" s="7">
        <f t="shared" si="4"/>
        <v>2</v>
      </c>
      <c r="K40" s="8">
        <f t="shared" si="5"/>
        <v>0.32674322890543706</v>
      </c>
      <c r="L40" s="7">
        <f t="shared" si="6"/>
        <v>25</v>
      </c>
      <c r="M40" s="18">
        <f t="shared" si="7"/>
        <v>1</v>
      </c>
      <c r="N40" s="18">
        <f t="shared" si="8"/>
        <v>0.32674322890543706</v>
      </c>
    </row>
    <row r="41" spans="1:14" x14ac:dyDescent="0.25">
      <c r="A41" s="7">
        <v>54</v>
      </c>
      <c r="B41" s="7" t="s">
        <v>96</v>
      </c>
      <c r="C41" s="8">
        <v>0.14031439894431599</v>
      </c>
      <c r="D41" s="8">
        <v>9.5646356174253294E-2</v>
      </c>
      <c r="E41" s="8">
        <f t="shared" si="0"/>
        <v>0.46701248805217666</v>
      </c>
      <c r="F41" s="8">
        <f t="shared" si="1"/>
        <v>0.46701248805217666</v>
      </c>
      <c r="G41" s="7">
        <f t="shared" si="2"/>
        <v>15</v>
      </c>
      <c r="H41" s="8">
        <v>0.11274393673123601</v>
      </c>
      <c r="I41" s="8">
        <f t="shared" si="3"/>
        <v>0.38695648469808414</v>
      </c>
      <c r="J41" s="7">
        <f t="shared" si="4"/>
        <v>21</v>
      </c>
      <c r="K41" s="8">
        <f t="shared" si="5"/>
        <v>0.1807135106867763</v>
      </c>
      <c r="L41" s="7">
        <f t="shared" si="6"/>
        <v>14</v>
      </c>
      <c r="M41" s="18">
        <f t="shared" si="7"/>
        <v>1</v>
      </c>
      <c r="N41" s="18">
        <f t="shared" si="8"/>
        <v>0.1807135106867763</v>
      </c>
    </row>
    <row r="42" spans="1:14" x14ac:dyDescent="0.25">
      <c r="A42" s="7">
        <v>63</v>
      </c>
      <c r="B42" s="7" t="s">
        <v>97</v>
      </c>
      <c r="C42" s="8">
        <v>0.15260745464505501</v>
      </c>
      <c r="D42" s="8">
        <v>0.12867309390708501</v>
      </c>
      <c r="E42" s="8">
        <f t="shared" si="0"/>
        <v>0.18600905605994861</v>
      </c>
      <c r="F42" s="8">
        <f t="shared" si="1"/>
        <v>0.18600905605994861</v>
      </c>
      <c r="G42" s="7">
        <f t="shared" si="2"/>
        <v>5</v>
      </c>
      <c r="H42" s="8">
        <v>0.13834934059547299</v>
      </c>
      <c r="I42" s="8">
        <f t="shared" si="3"/>
        <v>0.47483861260532084</v>
      </c>
      <c r="J42" s="7">
        <f t="shared" si="4"/>
        <v>28</v>
      </c>
      <c r="K42" s="8">
        <f t="shared" si="5"/>
        <v>8.8324282111531344E-2</v>
      </c>
      <c r="L42" s="7">
        <f t="shared" si="6"/>
        <v>6</v>
      </c>
      <c r="M42" s="18">
        <f t="shared" si="7"/>
        <v>1</v>
      </c>
      <c r="N42" s="18">
        <f t="shared" si="8"/>
        <v>8.8324282111531344E-2</v>
      </c>
    </row>
    <row r="43" spans="1:14" x14ac:dyDescent="0.25">
      <c r="A43" s="7">
        <v>66</v>
      </c>
      <c r="B43" s="7" t="s">
        <v>98</v>
      </c>
      <c r="C43" s="8">
        <v>0.106990919414072</v>
      </c>
      <c r="D43" s="8">
        <v>7.3675683950129703E-2</v>
      </c>
      <c r="E43" s="8">
        <f t="shared" si="0"/>
        <v>0.4521876646098465</v>
      </c>
      <c r="F43" s="8">
        <f t="shared" si="1"/>
        <v>0.4521876646098465</v>
      </c>
      <c r="G43" s="7">
        <f t="shared" si="2"/>
        <v>14</v>
      </c>
      <c r="H43" s="8">
        <v>8.7162716682265995E-2</v>
      </c>
      <c r="I43" s="8">
        <f t="shared" si="3"/>
        <v>0.29915735978341285</v>
      </c>
      <c r="J43" s="7">
        <f t="shared" si="4"/>
        <v>8</v>
      </c>
      <c r="K43" s="8">
        <f t="shared" si="5"/>
        <v>0.13527526787130906</v>
      </c>
      <c r="L43" s="7">
        <f t="shared" si="6"/>
        <v>11</v>
      </c>
      <c r="M43" s="18">
        <f t="shared" si="7"/>
        <v>1</v>
      </c>
      <c r="N43" s="18">
        <f t="shared" si="8"/>
        <v>0.13527526787130906</v>
      </c>
    </row>
    <row r="44" spans="1:14" x14ac:dyDescent="0.25">
      <c r="A44" s="7">
        <v>68</v>
      </c>
      <c r="B44" s="7" t="s">
        <v>99</v>
      </c>
      <c r="C44" s="8">
        <v>0.12228792498061999</v>
      </c>
      <c r="D44" s="8">
        <v>8.9293374777064102E-2</v>
      </c>
      <c r="E44" s="8">
        <f t="shared" si="0"/>
        <v>0.36950725947957869</v>
      </c>
      <c r="F44" s="8">
        <f t="shared" si="1"/>
        <v>0.36950725947957869</v>
      </c>
      <c r="G44" s="7">
        <f t="shared" si="2"/>
        <v>11</v>
      </c>
      <c r="H44" s="8">
        <v>0.103077385833832</v>
      </c>
      <c r="I44" s="8">
        <f t="shared" si="3"/>
        <v>0.35377922778420312</v>
      </c>
      <c r="J44" s="7">
        <f t="shared" si="4"/>
        <v>16</v>
      </c>
      <c r="K44" s="8">
        <f t="shared" si="5"/>
        <v>0.13072399291934253</v>
      </c>
      <c r="L44" s="7">
        <f t="shared" si="6"/>
        <v>10</v>
      </c>
      <c r="M44" s="18">
        <f t="shared" si="7"/>
        <v>1</v>
      </c>
      <c r="N44" s="18">
        <f t="shared" si="8"/>
        <v>0.13072399291934253</v>
      </c>
    </row>
    <row r="45" spans="1:14" x14ac:dyDescent="0.25">
      <c r="A45" s="7">
        <v>70</v>
      </c>
      <c r="B45" s="7" t="s">
        <v>100</v>
      </c>
      <c r="C45" s="8">
        <v>0.161410815057076</v>
      </c>
      <c r="D45" s="8">
        <v>7.7404055856026693E-2</v>
      </c>
      <c r="E45" s="8">
        <f t="shared" si="0"/>
        <v>1.0853017748489018</v>
      </c>
      <c r="F45" s="8">
        <f t="shared" si="1"/>
        <v>1.0853017748489018</v>
      </c>
      <c r="G45" s="7">
        <f t="shared" si="2"/>
        <v>26</v>
      </c>
      <c r="H45" s="8">
        <v>0.107590313370707</v>
      </c>
      <c r="I45" s="8">
        <f t="shared" si="3"/>
        <v>0.36926836738671015</v>
      </c>
      <c r="J45" s="7">
        <f t="shared" si="4"/>
        <v>19</v>
      </c>
      <c r="K45" s="8">
        <f t="shared" si="5"/>
        <v>0.40076761452035287</v>
      </c>
      <c r="L45" s="7">
        <f t="shared" si="6"/>
        <v>28</v>
      </c>
      <c r="M45" s="18">
        <f t="shared" si="7"/>
        <v>1</v>
      </c>
      <c r="N45" s="18">
        <f t="shared" si="8"/>
        <v>0.40076761452035287</v>
      </c>
    </row>
    <row r="46" spans="1:14" x14ac:dyDescent="0.25">
      <c r="A46" s="7">
        <v>73</v>
      </c>
      <c r="B46" s="7" t="s">
        <v>101</v>
      </c>
      <c r="C46" s="8">
        <v>0.15563356598356401</v>
      </c>
      <c r="D46" s="8">
        <v>9.72898481431798E-2</v>
      </c>
      <c r="E46" s="8">
        <f t="shared" si="0"/>
        <v>0.59968967938484974</v>
      </c>
      <c r="F46" s="8">
        <f t="shared" si="1"/>
        <v>0.59968967938484974</v>
      </c>
      <c r="G46" s="7">
        <f t="shared" si="2"/>
        <v>20</v>
      </c>
      <c r="H46" s="8">
        <v>0.119896449663184</v>
      </c>
      <c r="I46" s="8">
        <f t="shared" si="3"/>
        <v>0.41150513308794812</v>
      </c>
      <c r="J46" s="7">
        <f t="shared" si="4"/>
        <v>25</v>
      </c>
      <c r="K46" s="8">
        <f t="shared" si="5"/>
        <v>0.24677538132673152</v>
      </c>
      <c r="L46" s="7">
        <f t="shared" si="6"/>
        <v>20</v>
      </c>
      <c r="M46" s="18">
        <f t="shared" si="7"/>
        <v>1</v>
      </c>
      <c r="N46" s="18">
        <f t="shared" si="8"/>
        <v>0.24677538132673152</v>
      </c>
    </row>
    <row r="47" spans="1:14" x14ac:dyDescent="0.25">
      <c r="A47" s="7">
        <v>76</v>
      </c>
      <c r="B47" s="7" t="s">
        <v>102</v>
      </c>
      <c r="C47" s="8">
        <v>0.14625097963509801</v>
      </c>
      <c r="D47" s="8">
        <v>9.4628556164353297E-2</v>
      </c>
      <c r="E47" s="8">
        <f t="shared" si="0"/>
        <v>0.54552690607564125</v>
      </c>
      <c r="F47" s="8">
        <f t="shared" si="1"/>
        <v>0.54552690607564125</v>
      </c>
      <c r="G47" s="7">
        <f t="shared" si="2"/>
        <v>17</v>
      </c>
      <c r="H47" s="8">
        <v>0.11830151642777501</v>
      </c>
      <c r="I47" s="8">
        <f t="shared" si="3"/>
        <v>0.40603104928357253</v>
      </c>
      <c r="J47" s="7">
        <f t="shared" si="4"/>
        <v>24</v>
      </c>
      <c r="K47" s="8">
        <f t="shared" si="5"/>
        <v>0.22150086208631353</v>
      </c>
      <c r="L47" s="7">
        <f t="shared" si="6"/>
        <v>19</v>
      </c>
      <c r="M47" s="18">
        <f t="shared" si="7"/>
        <v>1</v>
      </c>
      <c r="N47" s="18">
        <f t="shared" si="8"/>
        <v>0.22150086208631353</v>
      </c>
    </row>
    <row r="48" spans="1:14" x14ac:dyDescent="0.25">
      <c r="A48" s="7">
        <v>81</v>
      </c>
      <c r="B48" s="7" t="s">
        <v>103</v>
      </c>
      <c r="C48" s="8">
        <v>0.27908681234696098</v>
      </c>
      <c r="D48" s="8">
        <v>0.30143179611237197</v>
      </c>
      <c r="E48" s="8">
        <f t="shared" si="0"/>
        <v>-7.4129484857267419E-2</v>
      </c>
      <c r="F48" s="8">
        <f t="shared" si="1"/>
        <v>7.4129484857267419E-2</v>
      </c>
      <c r="G48" s="7">
        <f t="shared" si="2"/>
        <v>3</v>
      </c>
      <c r="H48" s="8">
        <v>0.29136076326309002</v>
      </c>
      <c r="I48" s="8">
        <f t="shared" si="3"/>
        <v>1</v>
      </c>
      <c r="J48" s="7">
        <f t="shared" si="4"/>
        <v>33</v>
      </c>
      <c r="K48" s="8">
        <f t="shared" si="5"/>
        <v>7.4129484857267419E-2</v>
      </c>
      <c r="L48" s="7">
        <f t="shared" si="6"/>
        <v>5</v>
      </c>
      <c r="M48" s="18">
        <f t="shared" si="7"/>
        <v>-1</v>
      </c>
      <c r="N48" s="18">
        <f t="shared" si="8"/>
        <v>-7.4129484857267419E-2</v>
      </c>
    </row>
    <row r="49" spans="1:25" x14ac:dyDescent="0.25">
      <c r="A49" s="7">
        <v>85</v>
      </c>
      <c r="B49" s="7" t="s">
        <v>104</v>
      </c>
      <c r="C49" s="8">
        <v>0.120720994710511</v>
      </c>
      <c r="D49" s="8">
        <v>7.7837056334119498E-2</v>
      </c>
      <c r="E49" s="8">
        <f t="shared" si="0"/>
        <v>0.55094501765727144</v>
      </c>
      <c r="F49" s="8">
        <f t="shared" si="1"/>
        <v>0.55094501765727144</v>
      </c>
      <c r="G49" s="7">
        <f t="shared" si="2"/>
        <v>18</v>
      </c>
      <c r="H49" s="8">
        <v>9.8070592304833601E-2</v>
      </c>
      <c r="I49" s="8">
        <f t="shared" si="3"/>
        <v>0.3365950555815877</v>
      </c>
      <c r="J49" s="7">
        <f t="shared" si="4"/>
        <v>13</v>
      </c>
      <c r="K49" s="8">
        <f t="shared" si="5"/>
        <v>0.18544536884074811</v>
      </c>
      <c r="L49" s="7">
        <f t="shared" si="6"/>
        <v>17</v>
      </c>
      <c r="M49" s="18">
        <f t="shared" si="7"/>
        <v>1</v>
      </c>
      <c r="N49" s="18">
        <f t="shared" si="8"/>
        <v>0.18544536884074811</v>
      </c>
    </row>
    <row r="50" spans="1:25" x14ac:dyDescent="0.25">
      <c r="A50" s="7">
        <v>86</v>
      </c>
      <c r="B50" s="7" t="s">
        <v>105</v>
      </c>
      <c r="C50" s="8">
        <v>0.2724153948436</v>
      </c>
      <c r="D50" s="8">
        <v>0.264587178749357</v>
      </c>
      <c r="E50" s="8">
        <f t="shared" si="0"/>
        <v>2.9586528460090869E-2</v>
      </c>
      <c r="F50" s="8">
        <f t="shared" si="1"/>
        <v>2.9586528460090869E-2</v>
      </c>
      <c r="G50" s="7">
        <f t="shared" si="2"/>
        <v>1</v>
      </c>
      <c r="H50" s="8">
        <v>0.26788484974888899</v>
      </c>
      <c r="I50" s="8">
        <f t="shared" si="3"/>
        <v>0.91942664739313928</v>
      </c>
      <c r="J50" s="7">
        <f t="shared" si="4"/>
        <v>32</v>
      </c>
      <c r="K50" s="8">
        <f t="shared" si="5"/>
        <v>2.7202642670063049E-2</v>
      </c>
      <c r="L50" s="7">
        <f t="shared" si="6"/>
        <v>3</v>
      </c>
      <c r="M50" s="18">
        <f t="shared" si="7"/>
        <v>1</v>
      </c>
      <c r="N50" s="18">
        <f t="shared" si="8"/>
        <v>2.7202642670063049E-2</v>
      </c>
    </row>
    <row r="51" spans="1:25" x14ac:dyDescent="0.25">
      <c r="A51" s="7">
        <v>88</v>
      </c>
      <c r="B51" s="7" t="s">
        <v>106</v>
      </c>
      <c r="C51" s="8">
        <v>0.118839292072887</v>
      </c>
      <c r="D51" s="8">
        <v>0.14902749899532</v>
      </c>
      <c r="E51" s="8">
        <f t="shared" si="0"/>
        <v>-0.20256803023568837</v>
      </c>
      <c r="F51" s="8">
        <f t="shared" si="1"/>
        <v>0.20256803023568837</v>
      </c>
      <c r="G51" s="7">
        <f t="shared" si="2"/>
        <v>7</v>
      </c>
      <c r="H51" s="8">
        <v>0.13524158095375699</v>
      </c>
      <c r="I51" s="8">
        <f t="shared" si="3"/>
        <v>0.46417224968496495</v>
      </c>
      <c r="J51" s="7">
        <f t="shared" si="4"/>
        <v>27</v>
      </c>
      <c r="K51" s="8">
        <f t="shared" si="5"/>
        <v>9.4026458308751476E-2</v>
      </c>
      <c r="L51" s="7">
        <f t="shared" si="6"/>
        <v>7</v>
      </c>
      <c r="M51" s="18">
        <f t="shared" si="7"/>
        <v>-1</v>
      </c>
      <c r="N51" s="18">
        <f t="shared" si="8"/>
        <v>-9.4026458308751476E-2</v>
      </c>
    </row>
    <row r="52" spans="1:25" x14ac:dyDescent="0.25">
      <c r="A52" s="7">
        <v>91</v>
      </c>
      <c r="B52" s="7" t="s">
        <v>107</v>
      </c>
      <c r="C52" s="8">
        <v>3.6588651230788499E-2</v>
      </c>
      <c r="D52" s="8">
        <v>4.50821785058634E-2</v>
      </c>
      <c r="E52" s="8">
        <f t="shared" si="0"/>
        <v>-0.18840099472944127</v>
      </c>
      <c r="F52" s="8">
        <f t="shared" si="1"/>
        <v>0.18840099472944127</v>
      </c>
      <c r="G52" s="7">
        <f t="shared" si="2"/>
        <v>6</v>
      </c>
      <c r="H52" s="8">
        <v>4.0640392980739397E-2</v>
      </c>
      <c r="I52" s="8">
        <f t="shared" si="3"/>
        <v>0.13948478348830498</v>
      </c>
      <c r="J52" s="7">
        <f t="shared" si="4"/>
        <v>1</v>
      </c>
      <c r="K52" s="8">
        <f t="shared" si="5"/>
        <v>2.6279071958817405E-2</v>
      </c>
      <c r="L52" s="7">
        <f t="shared" si="6"/>
        <v>2</v>
      </c>
      <c r="M52" s="18">
        <f t="shared" si="7"/>
        <v>-1</v>
      </c>
      <c r="N52" s="18">
        <f t="shared" si="8"/>
        <v>-2.6279071958817405E-2</v>
      </c>
    </row>
    <row r="53" spans="1:25" x14ac:dyDescent="0.25">
      <c r="A53" s="7">
        <v>94</v>
      </c>
      <c r="B53" s="7" t="s">
        <v>108</v>
      </c>
      <c r="C53" s="8">
        <v>0.17672399064619099</v>
      </c>
      <c r="D53" s="8">
        <v>7.3729337840699696E-2</v>
      </c>
      <c r="E53" s="8">
        <f t="shared" si="0"/>
        <v>1.3969290356034731</v>
      </c>
      <c r="F53" s="8">
        <f t="shared" si="1"/>
        <v>1.3969290356034731</v>
      </c>
      <c r="G53" s="7">
        <f t="shared" si="2"/>
        <v>30</v>
      </c>
      <c r="H53" s="8">
        <v>0.112844024104556</v>
      </c>
      <c r="I53" s="8">
        <f t="shared" si="3"/>
        <v>0.3873000016912409</v>
      </c>
      <c r="J53" s="7">
        <f t="shared" si="4"/>
        <v>22</v>
      </c>
      <c r="K53" s="8">
        <f t="shared" si="5"/>
        <v>0.54103061785176865</v>
      </c>
      <c r="L53" s="7">
        <f t="shared" si="6"/>
        <v>32</v>
      </c>
      <c r="M53" s="18">
        <f t="shared" si="7"/>
        <v>1</v>
      </c>
      <c r="N53" s="18">
        <f t="shared" si="8"/>
        <v>0.54103061785176865</v>
      </c>
    </row>
    <row r="54" spans="1:25" x14ac:dyDescent="0.25">
      <c r="A54" s="7">
        <v>95</v>
      </c>
      <c r="B54" s="7" t="s">
        <v>109</v>
      </c>
      <c r="C54" s="8">
        <v>0.109412169529749</v>
      </c>
      <c r="D54" s="8">
        <v>5.6847502807746197E-2</v>
      </c>
      <c r="E54" s="8">
        <f t="shared" si="0"/>
        <v>0.92466096355669991</v>
      </c>
      <c r="F54" s="8">
        <f t="shared" si="1"/>
        <v>0.92466096355669991</v>
      </c>
      <c r="G54" s="7">
        <f t="shared" si="2"/>
        <v>24</v>
      </c>
      <c r="H54" s="8">
        <v>8.2153163488880604E-2</v>
      </c>
      <c r="I54" s="8">
        <f t="shared" si="3"/>
        <v>0.28196371594036074</v>
      </c>
      <c r="J54" s="7">
        <f t="shared" si="4"/>
        <v>5</v>
      </c>
      <c r="K54" s="8">
        <f t="shared" si="5"/>
        <v>0.26072084126944156</v>
      </c>
      <c r="L54" s="7">
        <f t="shared" si="6"/>
        <v>22</v>
      </c>
      <c r="M54" s="18">
        <f t="shared" si="7"/>
        <v>1</v>
      </c>
      <c r="N54" s="18">
        <f t="shared" si="8"/>
        <v>0.26072084126944156</v>
      </c>
    </row>
    <row r="55" spans="1:25" x14ac:dyDescent="0.25">
      <c r="A55" s="7">
        <v>97</v>
      </c>
      <c r="B55" s="7" t="s">
        <v>110</v>
      </c>
      <c r="C55" s="8">
        <v>8.9849908292149797E-2</v>
      </c>
      <c r="D55" s="8">
        <v>8.3848843239651499E-2</v>
      </c>
      <c r="E55" s="8">
        <f t="shared" si="0"/>
        <v>7.1570039855486489E-2</v>
      </c>
      <c r="F55" s="8">
        <f t="shared" si="1"/>
        <v>7.1570039855486489E-2</v>
      </c>
      <c r="G55" s="7">
        <f t="shared" si="2"/>
        <v>2</v>
      </c>
      <c r="H55" s="8">
        <v>8.64162899259905E-2</v>
      </c>
      <c r="I55" s="8">
        <f t="shared" si="3"/>
        <v>0.29659549542008573</v>
      </c>
      <c r="J55" s="7">
        <f t="shared" si="4"/>
        <v>6</v>
      </c>
      <c r="K55" s="8">
        <f t="shared" si="5"/>
        <v>2.1227351428173297E-2</v>
      </c>
      <c r="L55" s="7">
        <f t="shared" si="6"/>
        <v>1</v>
      </c>
      <c r="M55" s="18">
        <f t="shared" si="7"/>
        <v>1</v>
      </c>
      <c r="N55" s="18">
        <f t="shared" si="8"/>
        <v>2.1227351428173297E-2</v>
      </c>
    </row>
    <row r="56" spans="1:25" x14ac:dyDescent="0.25">
      <c r="A56" s="7">
        <v>99</v>
      </c>
      <c r="B56" s="7" t="s">
        <v>111</v>
      </c>
      <c r="C56" s="8">
        <v>0.19199164364918</v>
      </c>
      <c r="D56" s="8">
        <v>0.144723899599284</v>
      </c>
      <c r="E56" s="8">
        <f t="shared" si="0"/>
        <v>0.32660634615825301</v>
      </c>
      <c r="F56" s="8">
        <f t="shared" si="1"/>
        <v>0.32660634615825301</v>
      </c>
      <c r="G56" s="7">
        <f t="shared" si="2"/>
        <v>9</v>
      </c>
      <c r="H56" s="8">
        <v>0.16526216175262501</v>
      </c>
      <c r="I56" s="8">
        <f t="shared" si="3"/>
        <v>0.5672080203997758</v>
      </c>
      <c r="J56" s="7">
        <f t="shared" si="4"/>
        <v>30</v>
      </c>
      <c r="K56" s="8">
        <f t="shared" si="5"/>
        <v>0.1852537390544266</v>
      </c>
      <c r="L56" s="7">
        <f t="shared" si="6"/>
        <v>16</v>
      </c>
      <c r="M56" s="18">
        <f t="shared" si="7"/>
        <v>1</v>
      </c>
      <c r="N56" s="18">
        <f t="shared" si="8"/>
        <v>0.1852537390544266</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0.14378497344773511</v>
      </c>
      <c r="D58" s="19">
        <f>AVERAGE(D24:D56)</f>
        <v>9.7176359447545504E-2</v>
      </c>
      <c r="E58" s="19">
        <f>AVERAGE(E24:E56)</f>
        <v>0.65738625389165406</v>
      </c>
      <c r="F58" s="19">
        <f>AVERAGE(F24:F56)</f>
        <v>0.68557404236573871</v>
      </c>
      <c r="G58" s="15" t="s">
        <v>114</v>
      </c>
      <c r="H58" s="19">
        <f>AVERAGE(H24:H56)</f>
        <v>0.11592082226619445</v>
      </c>
      <c r="I58" s="19">
        <f>AVERAGE(I24:I56)</f>
        <v>0.39786009951354173</v>
      </c>
      <c r="J58" s="15" t="s">
        <v>114</v>
      </c>
      <c r="K58" s="19">
        <f>AVERAGE(K24:K56)</f>
        <v>0.23615920978266186</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4.8219488279010826E-2</v>
      </c>
      <c r="D59" s="19">
        <f t="shared" ref="D59:K59" si="9">_xlfn.STDEV.S(D24:D56)</f>
        <v>5.5914347473450816E-2</v>
      </c>
      <c r="E59" s="19">
        <f t="shared" si="9"/>
        <v>0.57336818245709664</v>
      </c>
      <c r="F59" s="19">
        <f t="shared" si="9"/>
        <v>0.53824996109652168</v>
      </c>
      <c r="G59" s="15" t="s">
        <v>114</v>
      </c>
      <c r="H59" s="19">
        <f t="shared" si="9"/>
        <v>5.0008555286434705E-2</v>
      </c>
      <c r="I59" s="19">
        <f t="shared" si="9"/>
        <v>0.17163791969229017</v>
      </c>
      <c r="J59" s="15" t="s">
        <v>114</v>
      </c>
      <c r="K59" s="19">
        <f t="shared" si="9"/>
        <v>0.16151130290868448</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2.3251190498896623E-3</v>
      </c>
      <c r="D60" s="19">
        <f t="shared" ref="D60:K60" si="10">_xlfn.VAR.S(D24:D56)</f>
        <v>3.1264142533817957E-3</v>
      </c>
      <c r="E60" s="19">
        <f t="shared" si="10"/>
        <v>0.32875107265415443</v>
      </c>
      <c r="F60" s="19">
        <f t="shared" si="10"/>
        <v>0.2897130206204071</v>
      </c>
      <c r="G60" s="15" t="s">
        <v>114</v>
      </c>
      <c r="H60" s="19">
        <f t="shared" si="10"/>
        <v>2.5008556018363964E-3</v>
      </c>
      <c r="I60" s="19">
        <f t="shared" si="10"/>
        <v>2.9459575476297045E-2</v>
      </c>
      <c r="J60" s="15" t="s">
        <v>114</v>
      </c>
      <c r="K60" s="19">
        <f t="shared" si="10"/>
        <v>2.6085900967260829E-2</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0.27908681234696098</v>
      </c>
      <c r="D61" s="19">
        <f t="shared" ref="D61:K61" si="11">MAX(D24:D56)</f>
        <v>0.30143179611237197</v>
      </c>
      <c r="E61" s="19">
        <f t="shared" si="11"/>
        <v>2.0282247347505602</v>
      </c>
      <c r="F61" s="19">
        <f t="shared" si="11"/>
        <v>2.0282247347505602</v>
      </c>
      <c r="G61" s="15" t="s">
        <v>114</v>
      </c>
      <c r="H61" s="19">
        <f t="shared" si="11"/>
        <v>0.29136076326309002</v>
      </c>
      <c r="I61" s="19">
        <f t="shared" si="11"/>
        <v>1</v>
      </c>
      <c r="J61" s="15" t="s">
        <v>114</v>
      </c>
      <c r="K61" s="19">
        <f t="shared" si="11"/>
        <v>0.61663648779258096</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3.6588651230788499E-2</v>
      </c>
      <c r="D62" s="19">
        <f>MIN(D24:D56)</f>
        <v>4.3374898895192499E-2</v>
      </c>
      <c r="E62" s="19">
        <f>MIN(E24:E56)</f>
        <v>-0.20256803023568837</v>
      </c>
      <c r="F62" s="19">
        <f>MIN(F24:F56)</f>
        <v>2.9586528460090869E-2</v>
      </c>
      <c r="G62" s="15" t="s">
        <v>114</v>
      </c>
      <c r="H62" s="19">
        <f>MIN(H24:H56)</f>
        <v>4.0640392980739397E-2</v>
      </c>
      <c r="I62" s="19">
        <f>MIN(I24:I56)</f>
        <v>0.13948478348830498</v>
      </c>
      <c r="J62" s="15" t="s">
        <v>114</v>
      </c>
      <c r="K62" s="19">
        <f>MIN(K24:K56)</f>
        <v>2.1227351428173297E-2</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7873-8E60-49BA-BFD0-BF4495F05C8F}">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4" t="s">
        <v>55</v>
      </c>
      <c r="B14" s="24"/>
      <c r="C14" s="24"/>
      <c r="D14" s="24"/>
      <c r="E14" s="24"/>
      <c r="F14" s="24"/>
      <c r="G14" s="24"/>
      <c r="H14" s="24"/>
      <c r="I14" s="24"/>
      <c r="J14" s="24"/>
      <c r="K14" s="24"/>
      <c r="L14" s="24"/>
    </row>
    <row r="15" spans="1:12" s="4" customFormat="1" ht="44.1" customHeight="1" x14ac:dyDescent="0.25">
      <c r="A15" s="2" t="s">
        <v>1</v>
      </c>
      <c r="B15" s="25" t="s">
        <v>9</v>
      </c>
      <c r="C15" s="26"/>
      <c r="D15" s="26"/>
      <c r="E15" s="26"/>
      <c r="F15" s="27"/>
      <c r="G15" s="3" t="s">
        <v>3</v>
      </c>
      <c r="H15" s="28" t="s">
        <v>25</v>
      </c>
      <c r="I15" s="28"/>
      <c r="J15" s="28"/>
      <c r="K15" s="28"/>
      <c r="L15" s="28"/>
    </row>
    <row r="16" spans="1:12" s="4" customFormat="1" ht="44.1" customHeight="1" x14ac:dyDescent="0.25">
      <c r="A16" s="2" t="s">
        <v>5</v>
      </c>
      <c r="B16" s="23" t="s">
        <v>32</v>
      </c>
      <c r="C16" s="23"/>
      <c r="D16" s="23"/>
      <c r="E16" s="23"/>
      <c r="F16" s="23"/>
      <c r="G16" s="23"/>
      <c r="H16" s="23"/>
      <c r="I16" s="23"/>
      <c r="J16" s="23"/>
      <c r="K16" s="23"/>
      <c r="L16" s="23"/>
    </row>
    <row r="17" spans="1:14" s="4" customFormat="1" ht="44.1" customHeight="1" x14ac:dyDescent="0.25">
      <c r="A17" s="2" t="s">
        <v>56</v>
      </c>
      <c r="B17" s="23" t="s">
        <v>137</v>
      </c>
      <c r="C17" s="23"/>
      <c r="D17" s="23"/>
      <c r="E17" s="23"/>
      <c r="F17" s="23"/>
      <c r="G17" s="23"/>
      <c r="H17" s="23"/>
      <c r="I17" s="23"/>
      <c r="J17" s="23"/>
      <c r="K17" s="23"/>
      <c r="L17" s="23"/>
    </row>
    <row r="18" spans="1:14" s="4" customFormat="1" ht="44.1" customHeight="1" x14ac:dyDescent="0.25">
      <c r="A18" s="2" t="s">
        <v>58</v>
      </c>
      <c r="B18" s="23" t="s">
        <v>138</v>
      </c>
      <c r="C18" s="23"/>
      <c r="D18" s="23"/>
      <c r="E18" s="23"/>
      <c r="F18" s="23"/>
      <c r="G18" s="23"/>
      <c r="H18" s="23"/>
      <c r="I18" s="23"/>
      <c r="J18" s="23"/>
      <c r="K18" s="23"/>
      <c r="L18" s="23"/>
    </row>
    <row r="19" spans="1:14" s="4" customFormat="1" ht="44.1" customHeight="1" x14ac:dyDescent="0.25">
      <c r="A19" s="2" t="s">
        <v>60</v>
      </c>
      <c r="B19" s="23"/>
      <c r="C19" s="23"/>
      <c r="D19" s="23"/>
      <c r="E19" s="23"/>
      <c r="F19" s="23"/>
      <c r="G19" s="23"/>
      <c r="H19" s="23"/>
      <c r="I19" s="23"/>
      <c r="J19" s="23"/>
      <c r="K19" s="23"/>
      <c r="L19" s="23"/>
    </row>
    <row r="20" spans="1:14" s="4" customFormat="1" ht="44.1" customHeight="1" x14ac:dyDescent="0.25">
      <c r="A20" s="2" t="s">
        <v>61</v>
      </c>
      <c r="B20" s="23" t="s">
        <v>172</v>
      </c>
      <c r="C20" s="23"/>
      <c r="D20" s="23"/>
      <c r="E20" s="23"/>
      <c r="F20" s="23"/>
      <c r="G20" s="23"/>
      <c r="H20" s="23"/>
      <c r="I20" s="23"/>
      <c r="J20" s="23"/>
      <c r="K20" s="23"/>
      <c r="L20" s="23"/>
    </row>
    <row r="21" spans="1:14" s="4" customFormat="1" ht="43.7" customHeight="1" x14ac:dyDescent="0.25">
      <c r="A21" s="16" t="s">
        <v>62</v>
      </c>
      <c r="B21" s="30" t="s">
        <v>134</v>
      </c>
      <c r="C21" s="30"/>
      <c r="D21" s="30"/>
      <c r="E21" s="17" t="s">
        <v>64</v>
      </c>
      <c r="F21" s="31" t="s">
        <v>139</v>
      </c>
      <c r="G21" s="32"/>
      <c r="H21" s="32"/>
      <c r="I21" s="33"/>
      <c r="J21" s="14" t="s">
        <v>65</v>
      </c>
      <c r="K21" s="34" t="s">
        <v>30</v>
      </c>
      <c r="L21" s="34"/>
    </row>
    <row r="22" spans="1:14" ht="18.75" x14ac:dyDescent="0.25">
      <c r="A22" s="24" t="s">
        <v>66</v>
      </c>
      <c r="B22" s="24"/>
      <c r="C22" s="24"/>
      <c r="D22" s="24"/>
      <c r="E22" s="24"/>
      <c r="F22" s="24"/>
      <c r="G22" s="24"/>
      <c r="H22" s="24"/>
      <c r="I22" s="24"/>
      <c r="J22" s="24"/>
      <c r="K22" s="24"/>
      <c r="L22" s="24"/>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0.12936887566257901</v>
      </c>
      <c r="D24" s="8">
        <v>0.29451358258683003</v>
      </c>
      <c r="E24" s="8">
        <f>(C24-D24)/D24</f>
        <v>-0.56073714996000967</v>
      </c>
      <c r="F24" s="8">
        <f>ABS(E24)</f>
        <v>0.56073714996000967</v>
      </c>
      <c r="G24" s="7">
        <f>RANK(F24,$F$24:$F$56,1)</f>
        <v>19</v>
      </c>
      <c r="H24" s="8">
        <v>0.20733332263367901</v>
      </c>
      <c r="I24" s="8">
        <f>H24/MAX($H$24:$H$56)</f>
        <v>0.51700456191572997</v>
      </c>
      <c r="J24" s="7">
        <f>RANK(I24,$I$24:$I$56,0)</f>
        <v>21</v>
      </c>
      <c r="K24" s="8">
        <f>I24*F24</f>
        <v>0.28990366456494976</v>
      </c>
      <c r="L24" s="7">
        <f>RANK(K24,$K$24:$K$56,1)</f>
        <v>14</v>
      </c>
      <c r="M24" s="18">
        <f>IF(E24&gt;0,1,-1)</f>
        <v>-1</v>
      </c>
      <c r="N24" s="18">
        <f>K24*M24</f>
        <v>-0.28990366456494976</v>
      </c>
    </row>
    <row r="25" spans="1:14" x14ac:dyDescent="0.25">
      <c r="A25" s="7">
        <v>8</v>
      </c>
      <c r="B25" s="7" t="s">
        <v>80</v>
      </c>
      <c r="C25" s="8">
        <v>0.18619200472862901</v>
      </c>
      <c r="D25" s="8">
        <v>0.39597150399059799</v>
      </c>
      <c r="E25" s="8">
        <f t="shared" ref="E25:E56" si="0">(C25-D25)/D25</f>
        <v>-0.52978433333664843</v>
      </c>
      <c r="F25" s="8">
        <f t="shared" ref="F25:F56" si="1">ABS(E25)</f>
        <v>0.52978433333664843</v>
      </c>
      <c r="G25" s="7">
        <f t="shared" ref="G25:G56" si="2">RANK(F25,$F$24:$F$56,1)</f>
        <v>13</v>
      </c>
      <c r="H25" s="8">
        <v>0.28627224038189902</v>
      </c>
      <c r="I25" s="8">
        <f t="shared" ref="I25:I56" si="3">H25/MAX($H$24:$H$56)</f>
        <v>0.71384595754911528</v>
      </c>
      <c r="J25" s="7">
        <f t="shared" ref="J25:J56" si="4">RANK(I25,$I$24:$I$56,0)</f>
        <v>12</v>
      </c>
      <c r="K25" s="8">
        <f t="shared" ref="K25:K56" si="5">I25*F25</f>
        <v>0.37818440472521947</v>
      </c>
      <c r="L25" s="7">
        <f t="shared" ref="L25:L56" si="6">RANK(K25,$K$24:$K$56,1)</f>
        <v>20</v>
      </c>
      <c r="M25" s="18">
        <f t="shared" ref="M25:M56" si="7">IF(E25&gt;0,1,-1)</f>
        <v>-1</v>
      </c>
      <c r="N25" s="18">
        <f t="shared" ref="N25:N56" si="8">K25*M25</f>
        <v>-0.37818440472521947</v>
      </c>
    </row>
    <row r="26" spans="1:14" x14ac:dyDescent="0.25">
      <c r="A26" s="7">
        <v>11</v>
      </c>
      <c r="B26" s="7" t="s">
        <v>81</v>
      </c>
      <c r="C26" s="8">
        <v>0.12837968084809601</v>
      </c>
      <c r="D26" s="8">
        <v>0.19503231581823099</v>
      </c>
      <c r="E26" s="8">
        <f t="shared" si="0"/>
        <v>-0.34175174862946744</v>
      </c>
      <c r="F26" s="8">
        <f t="shared" si="1"/>
        <v>0.34175174862946744</v>
      </c>
      <c r="G26" s="7">
        <f t="shared" si="2"/>
        <v>5</v>
      </c>
      <c r="H26" s="8">
        <v>0.15890598733193501</v>
      </c>
      <c r="I26" s="8">
        <f t="shared" si="3"/>
        <v>0.39624658170113364</v>
      </c>
      <c r="J26" s="7">
        <f t="shared" si="4"/>
        <v>27</v>
      </c>
      <c r="K26" s="8">
        <f t="shared" si="5"/>
        <v>0.13541796218481156</v>
      </c>
      <c r="L26" s="7">
        <f t="shared" si="6"/>
        <v>7</v>
      </c>
      <c r="M26" s="18">
        <f t="shared" si="7"/>
        <v>-1</v>
      </c>
      <c r="N26" s="18">
        <f t="shared" si="8"/>
        <v>-0.13541796218481156</v>
      </c>
    </row>
    <row r="27" spans="1:14" x14ac:dyDescent="0.25">
      <c r="A27" s="7">
        <v>13</v>
      </c>
      <c r="B27" s="7" t="s">
        <v>82</v>
      </c>
      <c r="C27" s="8">
        <v>0.13709601724036499</v>
      </c>
      <c r="D27" s="8">
        <v>0.50571909844309704</v>
      </c>
      <c r="E27" s="8">
        <f t="shared" si="0"/>
        <v>-0.72890876049089748</v>
      </c>
      <c r="F27" s="8">
        <f t="shared" si="1"/>
        <v>0.72890876049089748</v>
      </c>
      <c r="G27" s="7">
        <f t="shared" si="2"/>
        <v>33</v>
      </c>
      <c r="H27" s="8">
        <v>0.317201560747292</v>
      </c>
      <c r="I27" s="8">
        <f t="shared" si="3"/>
        <v>0.7909710405928756</v>
      </c>
      <c r="J27" s="7">
        <f t="shared" si="4"/>
        <v>8</v>
      </c>
      <c r="K27" s="8">
        <f t="shared" si="5"/>
        <v>0.57654572078274835</v>
      </c>
      <c r="L27" s="7">
        <f t="shared" si="6"/>
        <v>32</v>
      </c>
      <c r="M27" s="18">
        <f t="shared" si="7"/>
        <v>-1</v>
      </c>
      <c r="N27" s="18">
        <f t="shared" si="8"/>
        <v>-0.57654572078274835</v>
      </c>
    </row>
    <row r="28" spans="1:14" x14ac:dyDescent="0.25">
      <c r="A28" s="7">
        <v>15</v>
      </c>
      <c r="B28" s="7" t="s">
        <v>83</v>
      </c>
      <c r="C28" s="8">
        <v>0.15757570504225199</v>
      </c>
      <c r="D28" s="8">
        <v>0.34433333103703101</v>
      </c>
      <c r="E28" s="8">
        <f t="shared" si="0"/>
        <v>-0.54237452247890094</v>
      </c>
      <c r="F28" s="8">
        <f t="shared" si="1"/>
        <v>0.54237452247890094</v>
      </c>
      <c r="G28" s="7">
        <f t="shared" si="2"/>
        <v>15</v>
      </c>
      <c r="H28" s="8">
        <v>0.24780590241806</v>
      </c>
      <c r="I28" s="8">
        <f t="shared" si="3"/>
        <v>0.61792663327033415</v>
      </c>
      <c r="J28" s="7">
        <f t="shared" si="4"/>
        <v>16</v>
      </c>
      <c r="K28" s="8">
        <f t="shared" si="5"/>
        <v>0.33514766264699242</v>
      </c>
      <c r="L28" s="7">
        <f t="shared" si="6"/>
        <v>17</v>
      </c>
      <c r="M28" s="18">
        <f t="shared" si="7"/>
        <v>-1</v>
      </c>
      <c r="N28" s="18">
        <f t="shared" si="8"/>
        <v>-0.33514766264699242</v>
      </c>
    </row>
    <row r="29" spans="1:14" x14ac:dyDescent="0.25">
      <c r="A29" s="7">
        <v>17</v>
      </c>
      <c r="B29" s="7" t="s">
        <v>84</v>
      </c>
      <c r="C29" s="8">
        <v>0.106477398483884</v>
      </c>
      <c r="D29" s="8">
        <v>0.303639268139614</v>
      </c>
      <c r="E29" s="8">
        <f t="shared" si="0"/>
        <v>-0.64932928755800634</v>
      </c>
      <c r="F29" s="8">
        <f t="shared" si="1"/>
        <v>0.64932928755800634</v>
      </c>
      <c r="G29" s="7">
        <f t="shared" si="2"/>
        <v>29</v>
      </c>
      <c r="H29" s="8">
        <v>0.19971799276414101</v>
      </c>
      <c r="I29" s="8">
        <f t="shared" si="3"/>
        <v>0.49801504188570311</v>
      </c>
      <c r="J29" s="7">
        <f t="shared" si="4"/>
        <v>22</v>
      </c>
      <c r="K29" s="8">
        <f t="shared" si="5"/>
        <v>0.32337575234081428</v>
      </c>
      <c r="L29" s="7">
        <f t="shared" si="6"/>
        <v>16</v>
      </c>
      <c r="M29" s="18">
        <f t="shared" si="7"/>
        <v>-1</v>
      </c>
      <c r="N29" s="18">
        <f t="shared" si="8"/>
        <v>-0.32337575234081428</v>
      </c>
    </row>
    <row r="30" spans="1:14" x14ac:dyDescent="0.25">
      <c r="A30" s="7">
        <v>18</v>
      </c>
      <c r="B30" s="7" t="s">
        <v>85</v>
      </c>
      <c r="C30" s="8">
        <v>0.232611748172526</v>
      </c>
      <c r="D30" s="8">
        <v>0.53521821906699096</v>
      </c>
      <c r="E30" s="8">
        <f t="shared" si="0"/>
        <v>-0.56538895746482243</v>
      </c>
      <c r="F30" s="8">
        <f t="shared" si="1"/>
        <v>0.56538895746482243</v>
      </c>
      <c r="G30" s="7">
        <f t="shared" si="2"/>
        <v>20</v>
      </c>
      <c r="H30" s="8">
        <v>0.38325015775641902</v>
      </c>
      <c r="I30" s="8">
        <f t="shared" si="3"/>
        <v>0.95566924504978634</v>
      </c>
      <c r="J30" s="7">
        <f t="shared" si="4"/>
        <v>2</v>
      </c>
      <c r="K30" s="8">
        <f t="shared" si="5"/>
        <v>0.54032483813989263</v>
      </c>
      <c r="L30" s="7">
        <f t="shared" si="6"/>
        <v>28</v>
      </c>
      <c r="M30" s="18">
        <f t="shared" si="7"/>
        <v>-1</v>
      </c>
      <c r="N30" s="18">
        <f t="shared" si="8"/>
        <v>-0.54032483813989263</v>
      </c>
    </row>
    <row r="31" spans="1:14" x14ac:dyDescent="0.25">
      <c r="A31" s="7">
        <v>19</v>
      </c>
      <c r="B31" s="7" t="s">
        <v>86</v>
      </c>
      <c r="C31" s="8">
        <v>0.18915908913983401</v>
      </c>
      <c r="D31" s="8">
        <v>0.53099200185293005</v>
      </c>
      <c r="E31" s="8">
        <f t="shared" si="0"/>
        <v>-0.64376282791501294</v>
      </c>
      <c r="F31" s="8">
        <f t="shared" si="1"/>
        <v>0.64376282791501294</v>
      </c>
      <c r="G31" s="7">
        <f t="shared" si="2"/>
        <v>27</v>
      </c>
      <c r="H31" s="8">
        <v>0.35581910722242499</v>
      </c>
      <c r="I31" s="8">
        <f t="shared" si="3"/>
        <v>0.88726741709435997</v>
      </c>
      <c r="J31" s="7">
        <f t="shared" si="4"/>
        <v>4</v>
      </c>
      <c r="K31" s="8">
        <f t="shared" si="5"/>
        <v>0.57118978154551447</v>
      </c>
      <c r="L31" s="7">
        <f t="shared" si="6"/>
        <v>31</v>
      </c>
      <c r="M31" s="18">
        <f t="shared" si="7"/>
        <v>-1</v>
      </c>
      <c r="N31" s="18">
        <f t="shared" si="8"/>
        <v>-0.57118978154551447</v>
      </c>
    </row>
    <row r="32" spans="1:14" x14ac:dyDescent="0.25">
      <c r="A32" s="7">
        <v>20</v>
      </c>
      <c r="B32" s="7" t="s">
        <v>87</v>
      </c>
      <c r="C32" s="8">
        <v>0.165524689119942</v>
      </c>
      <c r="D32" s="8">
        <v>0.46496928076217903</v>
      </c>
      <c r="E32" s="8">
        <f t="shared" si="0"/>
        <v>-0.64400940886113289</v>
      </c>
      <c r="F32" s="8">
        <f t="shared" si="1"/>
        <v>0.64400940886113289</v>
      </c>
      <c r="G32" s="7">
        <f t="shared" si="2"/>
        <v>28</v>
      </c>
      <c r="H32" s="8">
        <v>0.31100123997840001</v>
      </c>
      <c r="I32" s="8">
        <f t="shared" si="3"/>
        <v>0.77550997489374673</v>
      </c>
      <c r="J32" s="7">
        <f t="shared" si="4"/>
        <v>10</v>
      </c>
      <c r="K32" s="8">
        <f t="shared" si="5"/>
        <v>0.49943572049723384</v>
      </c>
      <c r="L32" s="7">
        <f t="shared" si="6"/>
        <v>25</v>
      </c>
      <c r="M32" s="18">
        <f t="shared" si="7"/>
        <v>-1</v>
      </c>
      <c r="N32" s="18">
        <f t="shared" si="8"/>
        <v>-0.49943572049723384</v>
      </c>
    </row>
    <row r="33" spans="1:14" x14ac:dyDescent="0.25">
      <c r="A33" s="7">
        <v>23</v>
      </c>
      <c r="B33" s="7" t="s">
        <v>88</v>
      </c>
      <c r="C33" s="8">
        <v>0.155605251684725</v>
      </c>
      <c r="D33" s="8">
        <v>0.48817658830197602</v>
      </c>
      <c r="E33" s="8">
        <f t="shared" si="0"/>
        <v>-0.68125212184802519</v>
      </c>
      <c r="F33" s="8">
        <f t="shared" si="1"/>
        <v>0.68125212184802519</v>
      </c>
      <c r="G33" s="7">
        <f t="shared" si="2"/>
        <v>31</v>
      </c>
      <c r="H33" s="8">
        <v>0.31851259986338798</v>
      </c>
      <c r="I33" s="8">
        <f t="shared" si="3"/>
        <v>0.79424023627865148</v>
      </c>
      <c r="J33" s="7">
        <f t="shared" si="4"/>
        <v>7</v>
      </c>
      <c r="K33" s="8">
        <f t="shared" si="5"/>
        <v>0.54107784622190824</v>
      </c>
      <c r="L33" s="7">
        <f t="shared" si="6"/>
        <v>29</v>
      </c>
      <c r="M33" s="18">
        <f t="shared" si="7"/>
        <v>-1</v>
      </c>
      <c r="N33" s="18">
        <f t="shared" si="8"/>
        <v>-0.54107784622190824</v>
      </c>
    </row>
    <row r="34" spans="1:14" x14ac:dyDescent="0.25">
      <c r="A34" s="7">
        <v>25</v>
      </c>
      <c r="B34" s="7" t="s">
        <v>89</v>
      </c>
      <c r="C34" s="8">
        <v>0.133755759367129</v>
      </c>
      <c r="D34" s="8">
        <v>0.25673683289454102</v>
      </c>
      <c r="E34" s="8">
        <f t="shared" si="0"/>
        <v>-0.47901608873522472</v>
      </c>
      <c r="F34" s="8">
        <f t="shared" si="1"/>
        <v>0.47901608873522472</v>
      </c>
      <c r="G34" s="7">
        <f t="shared" si="2"/>
        <v>10</v>
      </c>
      <c r="H34" s="8">
        <v>0.192838937837992</v>
      </c>
      <c r="I34" s="8">
        <f t="shared" si="3"/>
        <v>0.48086149062191702</v>
      </c>
      <c r="J34" s="7">
        <f t="shared" si="4"/>
        <v>23</v>
      </c>
      <c r="K34" s="8">
        <f t="shared" si="5"/>
        <v>0.23034039046110064</v>
      </c>
      <c r="L34" s="7">
        <f t="shared" si="6"/>
        <v>10</v>
      </c>
      <c r="M34" s="18">
        <f t="shared" si="7"/>
        <v>-1</v>
      </c>
      <c r="N34" s="18">
        <f t="shared" si="8"/>
        <v>-0.23034039046110064</v>
      </c>
    </row>
    <row r="35" spans="1:14" x14ac:dyDescent="0.25">
      <c r="A35" s="7">
        <v>27</v>
      </c>
      <c r="B35" s="7" t="s">
        <v>90</v>
      </c>
      <c r="C35" s="8">
        <v>0.135641784009808</v>
      </c>
      <c r="D35" s="8">
        <v>0.36098417890090001</v>
      </c>
      <c r="E35" s="8">
        <f t="shared" si="0"/>
        <v>-0.62424451835312877</v>
      </c>
      <c r="F35" s="8">
        <f t="shared" si="1"/>
        <v>0.62424451835312877</v>
      </c>
      <c r="G35" s="7">
        <f t="shared" si="2"/>
        <v>24</v>
      </c>
      <c r="H35" s="8">
        <v>0.244587967768508</v>
      </c>
      <c r="I35" s="8">
        <f t="shared" si="3"/>
        <v>0.60990241954225666</v>
      </c>
      <c r="J35" s="7">
        <f t="shared" si="4"/>
        <v>17</v>
      </c>
      <c r="K35" s="8">
        <f t="shared" si="5"/>
        <v>0.38072824212956385</v>
      </c>
      <c r="L35" s="7">
        <f t="shared" si="6"/>
        <v>21</v>
      </c>
      <c r="M35" s="18">
        <f t="shared" si="7"/>
        <v>-1</v>
      </c>
      <c r="N35" s="18">
        <f t="shared" si="8"/>
        <v>-0.38072824212956385</v>
      </c>
    </row>
    <row r="36" spans="1:14" x14ac:dyDescent="0.25">
      <c r="A36" s="7">
        <v>41</v>
      </c>
      <c r="B36" s="7" t="s">
        <v>91</v>
      </c>
      <c r="C36" s="8">
        <v>0.21295860385332699</v>
      </c>
      <c r="D36" s="8">
        <v>0.52242050425201003</v>
      </c>
      <c r="E36" s="8">
        <f t="shared" si="0"/>
        <v>-0.5923617045654892</v>
      </c>
      <c r="F36" s="8">
        <f t="shared" si="1"/>
        <v>0.5923617045654892</v>
      </c>
      <c r="G36" s="7">
        <f t="shared" si="2"/>
        <v>22</v>
      </c>
      <c r="H36" s="8">
        <v>0.36502676999565797</v>
      </c>
      <c r="I36" s="8">
        <f t="shared" si="3"/>
        <v>0.91022756454134746</v>
      </c>
      <c r="J36" s="7">
        <f t="shared" si="4"/>
        <v>3</v>
      </c>
      <c r="K36" s="8">
        <f t="shared" si="5"/>
        <v>0.53918395167420641</v>
      </c>
      <c r="L36" s="7">
        <f t="shared" si="6"/>
        <v>27</v>
      </c>
      <c r="M36" s="18">
        <f t="shared" si="7"/>
        <v>-1</v>
      </c>
      <c r="N36" s="18">
        <f t="shared" si="8"/>
        <v>-0.53918395167420641</v>
      </c>
    </row>
    <row r="37" spans="1:14" x14ac:dyDescent="0.25">
      <c r="A37" s="7">
        <v>44</v>
      </c>
      <c r="B37" s="7" t="s">
        <v>92</v>
      </c>
      <c r="C37" s="8">
        <v>0.18594490075414499</v>
      </c>
      <c r="D37" s="8">
        <v>0.43219698377558602</v>
      </c>
      <c r="E37" s="8">
        <f t="shared" si="0"/>
        <v>-0.56976816652034978</v>
      </c>
      <c r="F37" s="8">
        <f t="shared" si="1"/>
        <v>0.56976816652034978</v>
      </c>
      <c r="G37" s="7">
        <f t="shared" si="2"/>
        <v>21</v>
      </c>
      <c r="H37" s="8">
        <v>0.30350077926413099</v>
      </c>
      <c r="I37" s="8">
        <f t="shared" si="3"/>
        <v>0.75680689158572423</v>
      </c>
      <c r="J37" s="7">
        <f t="shared" si="4"/>
        <v>11</v>
      </c>
      <c r="K37" s="8">
        <f t="shared" si="5"/>
        <v>0.43120447502876325</v>
      </c>
      <c r="L37" s="7">
        <f t="shared" si="6"/>
        <v>23</v>
      </c>
      <c r="M37" s="18">
        <f t="shared" si="7"/>
        <v>-1</v>
      </c>
      <c r="N37" s="18">
        <f t="shared" si="8"/>
        <v>-0.43120447502876325</v>
      </c>
    </row>
    <row r="38" spans="1:14" x14ac:dyDescent="0.25">
      <c r="A38" s="7">
        <v>47</v>
      </c>
      <c r="B38" s="7" t="s">
        <v>93</v>
      </c>
      <c r="C38" s="8">
        <v>0.20273137435376401</v>
      </c>
      <c r="D38" s="8">
        <v>0.50707914200967297</v>
      </c>
      <c r="E38" s="8">
        <f t="shared" si="0"/>
        <v>-0.60019776488874643</v>
      </c>
      <c r="F38" s="8">
        <f t="shared" si="1"/>
        <v>0.60019776488874643</v>
      </c>
      <c r="G38" s="7">
        <f t="shared" si="2"/>
        <v>23</v>
      </c>
      <c r="H38" s="8">
        <v>0.35285277074593602</v>
      </c>
      <c r="I38" s="8">
        <f t="shared" si="3"/>
        <v>0.87987058637250126</v>
      </c>
      <c r="J38" s="7">
        <f t="shared" si="4"/>
        <v>5</v>
      </c>
      <c r="K38" s="8">
        <f t="shared" si="5"/>
        <v>0.52809635933212595</v>
      </c>
      <c r="L38" s="7">
        <f t="shared" si="6"/>
        <v>26</v>
      </c>
      <c r="M38" s="18">
        <f t="shared" si="7"/>
        <v>-1</v>
      </c>
      <c r="N38" s="18">
        <f t="shared" si="8"/>
        <v>-0.52809635933212595</v>
      </c>
    </row>
    <row r="39" spans="1:14" x14ac:dyDescent="0.25">
      <c r="A39" s="7">
        <v>50</v>
      </c>
      <c r="B39" s="7" t="s">
        <v>94</v>
      </c>
      <c r="C39" s="8">
        <v>0.189660816086585</v>
      </c>
      <c r="D39" s="8">
        <v>0.37199635496007499</v>
      </c>
      <c r="E39" s="8">
        <f t="shared" si="0"/>
        <v>-0.49015410081923894</v>
      </c>
      <c r="F39" s="8">
        <f t="shared" si="1"/>
        <v>0.49015410081923894</v>
      </c>
      <c r="G39" s="7">
        <f t="shared" si="2"/>
        <v>11</v>
      </c>
      <c r="H39" s="8">
        <v>0.28066503039410001</v>
      </c>
      <c r="I39" s="8">
        <f t="shared" si="3"/>
        <v>0.69986386771190434</v>
      </c>
      <c r="J39" s="7">
        <f t="shared" si="4"/>
        <v>13</v>
      </c>
      <c r="K39" s="8">
        <f t="shared" si="5"/>
        <v>0.34304114477420328</v>
      </c>
      <c r="L39" s="7">
        <f t="shared" si="6"/>
        <v>19</v>
      </c>
      <c r="M39" s="18">
        <f t="shared" si="7"/>
        <v>-1</v>
      </c>
      <c r="N39" s="18">
        <f t="shared" si="8"/>
        <v>-0.34304114477420328</v>
      </c>
    </row>
    <row r="40" spans="1:14" x14ac:dyDescent="0.25">
      <c r="A40" s="7">
        <v>52</v>
      </c>
      <c r="B40" s="7" t="s">
        <v>95</v>
      </c>
      <c r="C40" s="8">
        <v>0.250585447813861</v>
      </c>
      <c r="D40" s="8">
        <v>0.56387977821051705</v>
      </c>
      <c r="E40" s="8">
        <f t="shared" si="0"/>
        <v>-0.55560483369505009</v>
      </c>
      <c r="F40" s="8">
        <f t="shared" si="1"/>
        <v>0.55560483369505009</v>
      </c>
      <c r="G40" s="7">
        <f t="shared" si="2"/>
        <v>18</v>
      </c>
      <c r="H40" s="8">
        <v>0.40102803322550501</v>
      </c>
      <c r="I40" s="8">
        <f t="shared" si="3"/>
        <v>1</v>
      </c>
      <c r="J40" s="7">
        <f t="shared" si="4"/>
        <v>1</v>
      </c>
      <c r="K40" s="8">
        <f t="shared" si="5"/>
        <v>0.55560483369505009</v>
      </c>
      <c r="L40" s="7">
        <f t="shared" si="6"/>
        <v>30</v>
      </c>
      <c r="M40" s="18">
        <f t="shared" si="7"/>
        <v>-1</v>
      </c>
      <c r="N40" s="18">
        <f t="shared" si="8"/>
        <v>-0.55560483369505009</v>
      </c>
    </row>
    <row r="41" spans="1:14" x14ac:dyDescent="0.25">
      <c r="A41" s="7">
        <v>54</v>
      </c>
      <c r="B41" s="7" t="s">
        <v>96</v>
      </c>
      <c r="C41" s="8">
        <v>0.17213614348758799</v>
      </c>
      <c r="D41" s="8">
        <v>0.46399522545361399</v>
      </c>
      <c r="E41" s="8">
        <f t="shared" si="0"/>
        <v>-0.62901311469465415</v>
      </c>
      <c r="F41" s="8">
        <f t="shared" si="1"/>
        <v>0.62901311469465415</v>
      </c>
      <c r="G41" s="7">
        <f t="shared" si="2"/>
        <v>25</v>
      </c>
      <c r="H41" s="8">
        <v>0.31395552356169598</v>
      </c>
      <c r="I41" s="8">
        <f t="shared" si="3"/>
        <v>0.78287675062644146</v>
      </c>
      <c r="J41" s="7">
        <f t="shared" si="4"/>
        <v>9</v>
      </c>
      <c r="K41" s="8">
        <f t="shared" si="5"/>
        <v>0.49243974333356799</v>
      </c>
      <c r="L41" s="7">
        <f t="shared" si="6"/>
        <v>24</v>
      </c>
      <c r="M41" s="18">
        <f t="shared" si="7"/>
        <v>-1</v>
      </c>
      <c r="N41" s="18">
        <f t="shared" si="8"/>
        <v>-0.49243974333356799</v>
      </c>
    </row>
    <row r="42" spans="1:14" x14ac:dyDescent="0.25">
      <c r="A42" s="7">
        <v>63</v>
      </c>
      <c r="B42" s="7" t="s">
        <v>97</v>
      </c>
      <c r="C42" s="8">
        <v>0.14672394107379899</v>
      </c>
      <c r="D42" s="8">
        <v>0.29275396481560001</v>
      </c>
      <c r="E42" s="8">
        <f t="shared" si="0"/>
        <v>-0.49881484554370586</v>
      </c>
      <c r="F42" s="8">
        <f t="shared" si="1"/>
        <v>0.49881484554370586</v>
      </c>
      <c r="G42" s="7">
        <f t="shared" si="2"/>
        <v>12</v>
      </c>
      <c r="H42" s="8">
        <v>0.21528615331953699</v>
      </c>
      <c r="I42" s="8">
        <f t="shared" si="3"/>
        <v>0.53683567103269769</v>
      </c>
      <c r="J42" s="7">
        <f t="shared" si="4"/>
        <v>20</v>
      </c>
      <c r="K42" s="8">
        <f t="shared" si="5"/>
        <v>0.26778160232852677</v>
      </c>
      <c r="L42" s="7">
        <f t="shared" si="6"/>
        <v>13</v>
      </c>
      <c r="M42" s="18">
        <f t="shared" si="7"/>
        <v>-1</v>
      </c>
      <c r="N42" s="18">
        <f t="shared" si="8"/>
        <v>-0.26778160232852677</v>
      </c>
    </row>
    <row r="43" spans="1:14" x14ac:dyDescent="0.25">
      <c r="A43" s="7">
        <v>66</v>
      </c>
      <c r="B43" s="7" t="s">
        <v>98</v>
      </c>
      <c r="C43" s="8">
        <v>0.14436573471849301</v>
      </c>
      <c r="D43" s="8">
        <v>0.31889103558329202</v>
      </c>
      <c r="E43" s="8">
        <f t="shared" si="0"/>
        <v>-0.54728820001343148</v>
      </c>
      <c r="F43" s="8">
        <f t="shared" si="1"/>
        <v>0.54728820001343148</v>
      </c>
      <c r="G43" s="7">
        <f t="shared" si="2"/>
        <v>17</v>
      </c>
      <c r="H43" s="8">
        <v>0.22544031023470901</v>
      </c>
      <c r="I43" s="8">
        <f t="shared" si="3"/>
        <v>0.56215598800281374</v>
      </c>
      <c r="J43" s="7">
        <f t="shared" si="4"/>
        <v>18</v>
      </c>
      <c r="K43" s="8">
        <f t="shared" si="5"/>
        <v>0.30766133880083213</v>
      </c>
      <c r="L43" s="7">
        <f t="shared" si="6"/>
        <v>15</v>
      </c>
      <c r="M43" s="18">
        <f t="shared" si="7"/>
        <v>-1</v>
      </c>
      <c r="N43" s="18">
        <f t="shared" si="8"/>
        <v>-0.30766133880083213</v>
      </c>
    </row>
    <row r="44" spans="1:14" x14ac:dyDescent="0.25">
      <c r="A44" s="7">
        <v>68</v>
      </c>
      <c r="B44" s="7" t="s">
        <v>99</v>
      </c>
      <c r="C44" s="8">
        <v>0.16207281346553901</v>
      </c>
      <c r="D44" s="8">
        <v>0.35138498781139399</v>
      </c>
      <c r="E44" s="8">
        <f t="shared" si="0"/>
        <v>-0.53875999519782658</v>
      </c>
      <c r="F44" s="8">
        <f t="shared" si="1"/>
        <v>0.53875999519782658</v>
      </c>
      <c r="G44" s="7">
        <f t="shared" si="2"/>
        <v>14</v>
      </c>
      <c r="H44" s="8">
        <v>0.253554274937069</v>
      </c>
      <c r="I44" s="8">
        <f t="shared" si="3"/>
        <v>0.63226072476207928</v>
      </c>
      <c r="J44" s="7">
        <f t="shared" si="4"/>
        <v>15</v>
      </c>
      <c r="K44" s="8">
        <f t="shared" si="5"/>
        <v>0.34063678503659217</v>
      </c>
      <c r="L44" s="7">
        <f t="shared" si="6"/>
        <v>18</v>
      </c>
      <c r="M44" s="18">
        <f t="shared" si="7"/>
        <v>-1</v>
      </c>
      <c r="N44" s="18">
        <f t="shared" si="8"/>
        <v>-0.34063678503659217</v>
      </c>
    </row>
    <row r="45" spans="1:14" x14ac:dyDescent="0.25">
      <c r="A45" s="7">
        <v>70</v>
      </c>
      <c r="B45" s="7" t="s">
        <v>100</v>
      </c>
      <c r="C45" s="8">
        <v>0.14681188040194701</v>
      </c>
      <c r="D45" s="8">
        <v>0.53075351174179797</v>
      </c>
      <c r="E45" s="8">
        <f t="shared" si="0"/>
        <v>-0.72338971452087464</v>
      </c>
      <c r="F45" s="8">
        <f t="shared" si="1"/>
        <v>0.72338971452087464</v>
      </c>
      <c r="G45" s="7">
        <f t="shared" si="2"/>
        <v>32</v>
      </c>
      <c r="H45" s="8">
        <v>0.33784850297451402</v>
      </c>
      <c r="I45" s="8">
        <f t="shared" si="3"/>
        <v>0.84245607534507683</v>
      </c>
      <c r="J45" s="7">
        <f t="shared" si="4"/>
        <v>6</v>
      </c>
      <c r="K45" s="8">
        <f t="shared" si="5"/>
        <v>0.60942405984025161</v>
      </c>
      <c r="L45" s="7">
        <f t="shared" si="6"/>
        <v>33</v>
      </c>
      <c r="M45" s="18">
        <f t="shared" si="7"/>
        <v>-1</v>
      </c>
      <c r="N45" s="18">
        <f t="shared" si="8"/>
        <v>-0.60942405984025161</v>
      </c>
    </row>
    <row r="46" spans="1:14" x14ac:dyDescent="0.25">
      <c r="A46" s="7">
        <v>73</v>
      </c>
      <c r="B46" s="7" t="s">
        <v>101</v>
      </c>
      <c r="C46" s="8">
        <v>0.14190973305732299</v>
      </c>
      <c r="D46" s="8">
        <v>0.38751070758879902</v>
      </c>
      <c r="E46" s="8">
        <f t="shared" si="0"/>
        <v>-0.63379145329860587</v>
      </c>
      <c r="F46" s="8">
        <f t="shared" si="1"/>
        <v>0.63379145329860587</v>
      </c>
      <c r="G46" s="7">
        <f t="shared" si="2"/>
        <v>26</v>
      </c>
      <c r="H46" s="8">
        <v>0.26167843423828802</v>
      </c>
      <c r="I46" s="8">
        <f t="shared" si="3"/>
        <v>0.65251905741746907</v>
      </c>
      <c r="J46" s="7">
        <f t="shared" si="4"/>
        <v>14</v>
      </c>
      <c r="K46" s="8">
        <f t="shared" si="5"/>
        <v>0.41356100170565419</v>
      </c>
      <c r="L46" s="7">
        <f t="shared" si="6"/>
        <v>22</v>
      </c>
      <c r="M46" s="18">
        <f t="shared" si="7"/>
        <v>-1</v>
      </c>
      <c r="N46" s="18">
        <f t="shared" si="8"/>
        <v>-0.41356100170565419</v>
      </c>
    </row>
    <row r="47" spans="1:14" x14ac:dyDescent="0.25">
      <c r="A47" s="7">
        <v>76</v>
      </c>
      <c r="B47" s="7" t="s">
        <v>102</v>
      </c>
      <c r="C47" s="8">
        <v>0.16445478420800799</v>
      </c>
      <c r="D47" s="8">
        <v>0.28756253048122699</v>
      </c>
      <c r="E47" s="8">
        <f t="shared" si="0"/>
        <v>-0.42810774431286996</v>
      </c>
      <c r="F47" s="8">
        <f t="shared" si="1"/>
        <v>0.42810774431286996</v>
      </c>
      <c r="G47" s="7">
        <f t="shared" si="2"/>
        <v>8</v>
      </c>
      <c r="H47" s="8">
        <v>0.22126568877886599</v>
      </c>
      <c r="I47" s="8">
        <f t="shared" si="3"/>
        <v>0.55174618841282963</v>
      </c>
      <c r="J47" s="7">
        <f t="shared" si="4"/>
        <v>19</v>
      </c>
      <c r="K47" s="8">
        <f t="shared" si="5"/>
        <v>0.23620681615464023</v>
      </c>
      <c r="L47" s="7">
        <f t="shared" si="6"/>
        <v>11</v>
      </c>
      <c r="M47" s="18">
        <f t="shared" si="7"/>
        <v>-1</v>
      </c>
      <c r="N47" s="18">
        <f t="shared" si="8"/>
        <v>-0.23620681615464023</v>
      </c>
    </row>
    <row r="48" spans="1:14" x14ac:dyDescent="0.25">
      <c r="A48" s="7">
        <v>81</v>
      </c>
      <c r="B48" s="7" t="s">
        <v>103</v>
      </c>
      <c r="C48" s="8">
        <v>7.7760676325718203E-2</v>
      </c>
      <c r="D48" s="8">
        <v>9.6650987029901006E-2</v>
      </c>
      <c r="E48" s="8">
        <f t="shared" si="0"/>
        <v>-0.19544870967886432</v>
      </c>
      <c r="F48" s="8">
        <f t="shared" si="1"/>
        <v>0.19544870967886432</v>
      </c>
      <c r="G48" s="7">
        <f t="shared" si="2"/>
        <v>1</v>
      </c>
      <c r="H48" s="8">
        <v>8.6381626608056997E-2</v>
      </c>
      <c r="I48" s="8">
        <f t="shared" si="3"/>
        <v>0.21540046942175514</v>
      </c>
      <c r="J48" s="7">
        <f t="shared" si="4"/>
        <v>30</v>
      </c>
      <c r="K48" s="8">
        <f t="shared" si="5"/>
        <v>4.2099743812703712E-2</v>
      </c>
      <c r="L48" s="7">
        <f t="shared" si="6"/>
        <v>3</v>
      </c>
      <c r="M48" s="18">
        <f t="shared" si="7"/>
        <v>-1</v>
      </c>
      <c r="N48" s="18">
        <f t="shared" si="8"/>
        <v>-4.2099743812703712E-2</v>
      </c>
    </row>
    <row r="49" spans="1:25" x14ac:dyDescent="0.25">
      <c r="A49" s="7">
        <v>85</v>
      </c>
      <c r="B49" s="7" t="s">
        <v>104</v>
      </c>
      <c r="C49" s="8">
        <v>8.3170545130556994E-2</v>
      </c>
      <c r="D49" s="8">
        <v>0.12360031480106699</v>
      </c>
      <c r="E49" s="8">
        <f t="shared" si="0"/>
        <v>-0.32710086325897436</v>
      </c>
      <c r="F49" s="8">
        <f t="shared" si="1"/>
        <v>0.32710086325897436</v>
      </c>
      <c r="G49" s="7">
        <f t="shared" si="2"/>
        <v>4</v>
      </c>
      <c r="H49" s="8">
        <v>0.102411149121415</v>
      </c>
      <c r="I49" s="8">
        <f t="shared" si="3"/>
        <v>0.25537154671635492</v>
      </c>
      <c r="J49" s="7">
        <f t="shared" si="4"/>
        <v>28</v>
      </c>
      <c r="K49" s="8">
        <f t="shared" si="5"/>
        <v>8.3532253382699193E-2</v>
      </c>
      <c r="L49" s="7">
        <f t="shared" si="6"/>
        <v>5</v>
      </c>
      <c r="M49" s="18">
        <f t="shared" si="7"/>
        <v>-1</v>
      </c>
      <c r="N49" s="18">
        <f t="shared" si="8"/>
        <v>-8.3532253382699193E-2</v>
      </c>
    </row>
    <row r="50" spans="1:25" x14ac:dyDescent="0.25">
      <c r="A50" s="7">
        <v>86</v>
      </c>
      <c r="B50" s="7" t="s">
        <v>105</v>
      </c>
      <c r="C50" s="8">
        <v>1.97833562869233E-2</v>
      </c>
      <c r="D50" s="8">
        <v>3.10497997943304E-2</v>
      </c>
      <c r="E50" s="8">
        <f t="shared" si="0"/>
        <v>-0.36285076174514719</v>
      </c>
      <c r="F50" s="8">
        <f t="shared" si="1"/>
        <v>0.36285076174514719</v>
      </c>
      <c r="G50" s="7">
        <f t="shared" si="2"/>
        <v>6</v>
      </c>
      <c r="H50" s="8">
        <v>2.4897543673857801E-2</v>
      </c>
      <c r="I50" s="8">
        <f t="shared" si="3"/>
        <v>6.208429738341379E-2</v>
      </c>
      <c r="J50" s="7">
        <f t="shared" si="4"/>
        <v>33</v>
      </c>
      <c r="K50" s="8">
        <f t="shared" si="5"/>
        <v>2.2527334597983943E-2</v>
      </c>
      <c r="L50" s="7">
        <f t="shared" si="6"/>
        <v>1</v>
      </c>
      <c r="M50" s="18">
        <f t="shared" si="7"/>
        <v>-1</v>
      </c>
      <c r="N50" s="18">
        <f t="shared" si="8"/>
        <v>-2.2527334597983943E-2</v>
      </c>
    </row>
    <row r="51" spans="1:25" x14ac:dyDescent="0.25">
      <c r="A51" s="7">
        <v>88</v>
      </c>
      <c r="B51" s="7" t="s">
        <v>106</v>
      </c>
      <c r="C51" s="8">
        <v>5.4007286152501402E-2</v>
      </c>
      <c r="D51" s="8">
        <v>0.156146617977171</v>
      </c>
      <c r="E51" s="8">
        <f t="shared" si="0"/>
        <v>-0.65412452186189907</v>
      </c>
      <c r="F51" s="8">
        <f t="shared" si="1"/>
        <v>0.65412452186189907</v>
      </c>
      <c r="G51" s="7">
        <f t="shared" si="2"/>
        <v>30</v>
      </c>
      <c r="H51" s="8">
        <v>0.10087060511886201</v>
      </c>
      <c r="I51" s="8">
        <f t="shared" si="3"/>
        <v>0.25153005965081926</v>
      </c>
      <c r="J51" s="7">
        <f t="shared" si="4"/>
        <v>29</v>
      </c>
      <c r="K51" s="8">
        <f t="shared" si="5"/>
        <v>0.1645319800029871</v>
      </c>
      <c r="L51" s="7">
        <f t="shared" si="6"/>
        <v>8</v>
      </c>
      <c r="M51" s="18">
        <f t="shared" si="7"/>
        <v>-1</v>
      </c>
      <c r="N51" s="18">
        <f t="shared" si="8"/>
        <v>-0.1645319800029871</v>
      </c>
    </row>
    <row r="52" spans="1:25" x14ac:dyDescent="0.25">
      <c r="A52" s="7">
        <v>91</v>
      </c>
      <c r="B52" s="7" t="s">
        <v>107</v>
      </c>
      <c r="C52" s="8">
        <v>0.11900080826791</v>
      </c>
      <c r="D52" s="8">
        <v>0.21502144531746401</v>
      </c>
      <c r="E52" s="8">
        <f t="shared" si="0"/>
        <v>-0.4465630714545068</v>
      </c>
      <c r="F52" s="8">
        <f t="shared" si="1"/>
        <v>0.4465630714545068</v>
      </c>
      <c r="G52" s="7">
        <f t="shared" si="2"/>
        <v>9</v>
      </c>
      <c r="H52" s="8">
        <v>0.16739067031160401</v>
      </c>
      <c r="I52" s="8">
        <f t="shared" si="3"/>
        <v>0.41740391305132862</v>
      </c>
      <c r="J52" s="7">
        <f t="shared" si="4"/>
        <v>26</v>
      </c>
      <c r="K52" s="8">
        <f t="shared" si="5"/>
        <v>0.18639717344933121</v>
      </c>
      <c r="L52" s="7">
        <f t="shared" si="6"/>
        <v>9</v>
      </c>
      <c r="M52" s="18">
        <f t="shared" si="7"/>
        <v>-1</v>
      </c>
      <c r="N52" s="18">
        <f t="shared" si="8"/>
        <v>-0.18639717344933121</v>
      </c>
    </row>
    <row r="53" spans="1:25" x14ac:dyDescent="0.25">
      <c r="A53" s="7">
        <v>94</v>
      </c>
      <c r="B53" s="7" t="s">
        <v>108</v>
      </c>
      <c r="C53" s="8">
        <v>0.114842735857332</v>
      </c>
      <c r="D53" s="8">
        <v>0.25332701545597203</v>
      </c>
      <c r="E53" s="8">
        <f t="shared" si="0"/>
        <v>-0.5466621053004449</v>
      </c>
      <c r="F53" s="8">
        <f t="shared" si="1"/>
        <v>0.5466621053004449</v>
      </c>
      <c r="G53" s="7">
        <f t="shared" si="2"/>
        <v>16</v>
      </c>
      <c r="H53" s="8">
        <v>0.186925976244289</v>
      </c>
      <c r="I53" s="8">
        <f t="shared" si="3"/>
        <v>0.46611698125147599</v>
      </c>
      <c r="J53" s="7">
        <f t="shared" si="4"/>
        <v>24</v>
      </c>
      <c r="K53" s="8">
        <f t="shared" si="5"/>
        <v>0.25480849028721986</v>
      </c>
      <c r="L53" s="7">
        <f t="shared" si="6"/>
        <v>12</v>
      </c>
      <c r="M53" s="18">
        <f t="shared" si="7"/>
        <v>-1</v>
      </c>
      <c r="N53" s="18">
        <f t="shared" si="8"/>
        <v>-0.25480849028721986</v>
      </c>
    </row>
    <row r="54" spans="1:25" x14ac:dyDescent="0.25">
      <c r="A54" s="7">
        <v>95</v>
      </c>
      <c r="B54" s="7" t="s">
        <v>109</v>
      </c>
      <c r="C54" s="8">
        <v>0.137694986796152</v>
      </c>
      <c r="D54" s="8">
        <v>0.199553731384077</v>
      </c>
      <c r="E54" s="8">
        <f t="shared" si="0"/>
        <v>-0.30998540673171748</v>
      </c>
      <c r="F54" s="8">
        <f t="shared" si="1"/>
        <v>0.30998540673171748</v>
      </c>
      <c r="G54" s="7">
        <f t="shared" si="2"/>
        <v>3</v>
      </c>
      <c r="H54" s="8">
        <v>0.16942095801594101</v>
      </c>
      <c r="I54" s="8">
        <f t="shared" si="3"/>
        <v>0.42246662073290192</v>
      </c>
      <c r="J54" s="7">
        <f t="shared" si="4"/>
        <v>25</v>
      </c>
      <c r="K54" s="8">
        <f t="shared" si="5"/>
        <v>0.13095848725846282</v>
      </c>
      <c r="L54" s="7">
        <f t="shared" si="6"/>
        <v>6</v>
      </c>
      <c r="M54" s="18">
        <f t="shared" si="7"/>
        <v>-1</v>
      </c>
      <c r="N54" s="18">
        <f t="shared" si="8"/>
        <v>-0.13095848725846282</v>
      </c>
    </row>
    <row r="55" spans="1:25" x14ac:dyDescent="0.25">
      <c r="A55" s="7">
        <v>97</v>
      </c>
      <c r="B55" s="7" t="s">
        <v>110</v>
      </c>
      <c r="C55" s="8">
        <v>5.0215874636351798E-2</v>
      </c>
      <c r="D55" s="8">
        <v>7.9641438844469406E-2</v>
      </c>
      <c r="E55" s="8">
        <f t="shared" si="0"/>
        <v>-0.36947554734140803</v>
      </c>
      <c r="F55" s="8">
        <f t="shared" si="1"/>
        <v>0.36947554734140803</v>
      </c>
      <c r="G55" s="7">
        <f t="shared" si="2"/>
        <v>7</v>
      </c>
      <c r="H55" s="8">
        <v>6.5662610233952895E-2</v>
      </c>
      <c r="I55" s="8">
        <f t="shared" si="3"/>
        <v>0.16373571120657709</v>
      </c>
      <c r="J55" s="7">
        <f t="shared" si="4"/>
        <v>31</v>
      </c>
      <c r="K55" s="8">
        <f t="shared" si="5"/>
        <v>6.049634151738479E-2</v>
      </c>
      <c r="L55" s="7">
        <f t="shared" si="6"/>
        <v>4</v>
      </c>
      <c r="M55" s="18">
        <f t="shared" si="7"/>
        <v>-1</v>
      </c>
      <c r="N55" s="18">
        <f t="shared" si="8"/>
        <v>-6.049634151738479E-2</v>
      </c>
    </row>
    <row r="56" spans="1:25" x14ac:dyDescent="0.25">
      <c r="A56" s="7">
        <v>99</v>
      </c>
      <c r="B56" s="7" t="s">
        <v>111</v>
      </c>
      <c r="C56" s="8">
        <v>4.7274401838697098E-2</v>
      </c>
      <c r="D56" s="8">
        <v>6.5183473497884697E-2</v>
      </c>
      <c r="E56" s="8">
        <f t="shared" si="0"/>
        <v>-0.27474865480693927</v>
      </c>
      <c r="F56" s="8">
        <f t="shared" si="1"/>
        <v>0.27474865480693927</v>
      </c>
      <c r="G56" s="7">
        <f t="shared" si="2"/>
        <v>2</v>
      </c>
      <c r="H56" s="8">
        <v>5.6392224649429203E-2</v>
      </c>
      <c r="I56" s="8">
        <f t="shared" si="3"/>
        <v>0.14061915870534386</v>
      </c>
      <c r="J56" s="7">
        <f t="shared" si="4"/>
        <v>32</v>
      </c>
      <c r="K56" s="8">
        <f t="shared" si="5"/>
        <v>3.8634924694376731E-2</v>
      </c>
      <c r="L56" s="7">
        <f t="shared" si="6"/>
        <v>2</v>
      </c>
      <c r="M56" s="18">
        <f t="shared" si="7"/>
        <v>-1</v>
      </c>
      <c r="N56" s="18">
        <f t="shared" si="8"/>
        <v>-3.8634924694376731E-2</v>
      </c>
    </row>
    <row r="57" spans="1:25" customFormat="1" ht="13.35" customHeight="1" x14ac:dyDescent="0.25">
      <c r="A57" s="35" t="s">
        <v>112</v>
      </c>
      <c r="B57" s="35"/>
      <c r="C57" s="35"/>
      <c r="D57" s="35"/>
      <c r="E57" s="35"/>
      <c r="F57" s="35"/>
      <c r="G57" s="35"/>
      <c r="H57" s="35"/>
      <c r="I57" s="35"/>
      <c r="J57" s="35"/>
      <c r="K57" s="35"/>
      <c r="L57" s="35"/>
      <c r="M57" s="18"/>
      <c r="N57" s="18"/>
      <c r="O57" s="18"/>
      <c r="P57" s="18"/>
      <c r="Q57" s="18"/>
      <c r="R57" s="18"/>
      <c r="S57" s="18"/>
      <c r="T57" s="18"/>
      <c r="U57" s="18"/>
      <c r="V57" s="18"/>
      <c r="W57" s="18"/>
      <c r="X57" s="18"/>
      <c r="Y57" s="18"/>
    </row>
    <row r="58" spans="1:25" customFormat="1" ht="13.35" customHeight="1" x14ac:dyDescent="0.25">
      <c r="A58" s="36" t="s">
        <v>113</v>
      </c>
      <c r="B58" s="36"/>
      <c r="C58" s="19">
        <f>AVERAGE(C24:C56)</f>
        <v>0.14186348024443304</v>
      </c>
      <c r="D58" s="19">
        <f>AVERAGE(D24:D56)</f>
        <v>0.33111775007820726</v>
      </c>
      <c r="E58" s="19">
        <f>AVERAGE(E24:E56)</f>
        <v>-0.52378093957218241</v>
      </c>
      <c r="F58" s="19">
        <f>AVERAGE(F24:F56)</f>
        <v>0.52378093957218241</v>
      </c>
      <c r="G58" s="15" t="s">
        <v>114</v>
      </c>
      <c r="H58" s="19">
        <f>AVERAGE(H24:H56)</f>
        <v>0.23380917128338047</v>
      </c>
      <c r="I58" s="19">
        <f>AVERAGE(I24:I56)</f>
        <v>0.58302450679777151</v>
      </c>
      <c r="J58" s="15" t="s">
        <v>114</v>
      </c>
      <c r="K58" s="19">
        <f>AVERAGE(K24:K56)</f>
        <v>0.32880305536207011</v>
      </c>
      <c r="L58" s="15" t="s">
        <v>114</v>
      </c>
      <c r="M58" s="18"/>
      <c r="N58" s="18"/>
      <c r="O58" s="18"/>
      <c r="P58" s="18"/>
      <c r="Q58" s="18"/>
      <c r="R58" s="18"/>
      <c r="S58" s="18"/>
      <c r="T58" s="18"/>
      <c r="U58" s="18"/>
      <c r="V58" s="18"/>
      <c r="W58" s="18"/>
      <c r="X58" s="18"/>
      <c r="Y58" s="18"/>
    </row>
    <row r="59" spans="1:25" customFormat="1" ht="13.35" customHeight="1" x14ac:dyDescent="0.25">
      <c r="A59" s="36" t="s">
        <v>115</v>
      </c>
      <c r="B59" s="36"/>
      <c r="C59" s="19">
        <f>_xlfn.STDEV.S(C24:C56)</f>
        <v>5.3221261769243536E-2</v>
      </c>
      <c r="D59" s="19">
        <f t="shared" ref="D59:K59" si="9">_xlfn.STDEV.S(D24:D56)</f>
        <v>0.15550672867276957</v>
      </c>
      <c r="E59" s="19">
        <f t="shared" si="9"/>
        <v>0.13416027345351808</v>
      </c>
      <c r="F59" s="19">
        <f t="shared" si="9"/>
        <v>0.13416027345351808</v>
      </c>
      <c r="G59" s="15" t="s">
        <v>114</v>
      </c>
      <c r="H59" s="19">
        <f t="shared" si="9"/>
        <v>0.1008920098465558</v>
      </c>
      <c r="I59" s="19">
        <f t="shared" si="9"/>
        <v>0.2515834342927909</v>
      </c>
      <c r="J59" s="15" t="s">
        <v>114</v>
      </c>
      <c r="K59" s="19">
        <f t="shared" si="9"/>
        <v>0.18103734015269274</v>
      </c>
      <c r="L59" s="15" t="s">
        <v>114</v>
      </c>
      <c r="M59" s="18"/>
      <c r="N59" s="18"/>
      <c r="O59" s="18"/>
      <c r="P59" s="18"/>
      <c r="Q59" s="18"/>
      <c r="R59" s="18"/>
      <c r="S59" s="18"/>
      <c r="T59" s="18"/>
      <c r="U59" s="18"/>
      <c r="V59" s="18"/>
      <c r="W59" s="18"/>
      <c r="X59" s="18"/>
      <c r="Y59" s="18"/>
    </row>
    <row r="60" spans="1:25" customFormat="1" ht="13.35" customHeight="1" x14ac:dyDescent="0.25">
      <c r="A60" s="36" t="s">
        <v>116</v>
      </c>
      <c r="B60" s="36"/>
      <c r="C60" s="19">
        <f>_xlfn.VAR.S(C24:C56)</f>
        <v>2.8325027043103433E-3</v>
      </c>
      <c r="D60" s="19">
        <f t="shared" ref="D60:K60" si="10">_xlfn.VAR.S(D24:D56)</f>
        <v>2.4182342662506379E-2</v>
      </c>
      <c r="E60" s="19">
        <f t="shared" si="10"/>
        <v>1.7998978973122748E-2</v>
      </c>
      <c r="F60" s="19">
        <f t="shared" si="10"/>
        <v>1.7998978973122748E-2</v>
      </c>
      <c r="G60" s="15" t="s">
        <v>114</v>
      </c>
      <c r="H60" s="19">
        <f t="shared" si="10"/>
        <v>1.0179197650877513E-2</v>
      </c>
      <c r="I60" s="19">
        <f t="shared" si="10"/>
        <v>6.3294224410555044E-2</v>
      </c>
      <c r="J60" s="15" t="s">
        <v>114</v>
      </c>
      <c r="K60" s="19">
        <f t="shared" si="10"/>
        <v>3.2774518529561772E-2</v>
      </c>
      <c r="L60" s="15" t="s">
        <v>114</v>
      </c>
      <c r="M60" s="18"/>
      <c r="N60" s="18"/>
      <c r="O60" s="18"/>
      <c r="P60" s="18"/>
      <c r="Q60" s="18"/>
      <c r="R60" s="18"/>
      <c r="S60" s="18"/>
      <c r="T60" s="18"/>
      <c r="U60" s="18"/>
      <c r="V60" s="18"/>
      <c r="W60" s="18"/>
      <c r="X60" s="18"/>
      <c r="Y60" s="18"/>
    </row>
    <row r="61" spans="1:25" customFormat="1" ht="13.35" customHeight="1" x14ac:dyDescent="0.25">
      <c r="A61" s="36" t="s">
        <v>117</v>
      </c>
      <c r="B61" s="36"/>
      <c r="C61" s="19">
        <f>MAX(C24:C56)</f>
        <v>0.250585447813861</v>
      </c>
      <c r="D61" s="19">
        <f t="shared" ref="D61:K61" si="11">MAX(D24:D56)</f>
        <v>0.56387977821051705</v>
      </c>
      <c r="E61" s="19">
        <f t="shared" si="11"/>
        <v>-0.19544870967886432</v>
      </c>
      <c r="F61" s="19">
        <f t="shared" si="11"/>
        <v>0.72890876049089748</v>
      </c>
      <c r="G61" s="15" t="s">
        <v>114</v>
      </c>
      <c r="H61" s="19">
        <f t="shared" si="11"/>
        <v>0.40102803322550501</v>
      </c>
      <c r="I61" s="19">
        <f t="shared" si="11"/>
        <v>1</v>
      </c>
      <c r="J61" s="15" t="s">
        <v>114</v>
      </c>
      <c r="K61" s="19">
        <f t="shared" si="11"/>
        <v>0.60942405984025161</v>
      </c>
      <c r="L61" s="15" t="s">
        <v>114</v>
      </c>
      <c r="M61" s="18"/>
      <c r="N61" s="18"/>
      <c r="O61" s="18"/>
      <c r="P61" s="18"/>
      <c r="Q61" s="18"/>
      <c r="R61" s="18"/>
      <c r="S61" s="18"/>
      <c r="T61" s="18"/>
      <c r="U61" s="18"/>
      <c r="V61" s="18"/>
      <c r="W61" s="18"/>
      <c r="X61" s="18"/>
      <c r="Y61" s="18"/>
    </row>
    <row r="62" spans="1:25" customFormat="1" ht="13.35" customHeight="1" x14ac:dyDescent="0.25">
      <c r="A62" s="36" t="s">
        <v>118</v>
      </c>
      <c r="B62" s="36"/>
      <c r="C62" s="19">
        <f>MIN(C24:C56)</f>
        <v>1.97833562869233E-2</v>
      </c>
      <c r="D62" s="19">
        <f>MIN(D24:D56)</f>
        <v>3.10497997943304E-2</v>
      </c>
      <c r="E62" s="19">
        <f>MIN(E24:E56)</f>
        <v>-0.72890876049089748</v>
      </c>
      <c r="F62" s="19">
        <f>MIN(F24:F56)</f>
        <v>0.19544870967886432</v>
      </c>
      <c r="G62" s="15" t="s">
        <v>114</v>
      </c>
      <c r="H62" s="19">
        <f>MIN(H24:H56)</f>
        <v>2.4897543673857801E-2</v>
      </c>
      <c r="I62" s="19">
        <f>MIN(I24:I56)</f>
        <v>6.208429738341379E-2</v>
      </c>
      <c r="J62" s="15" t="s">
        <v>114</v>
      </c>
      <c r="K62" s="19">
        <f>MIN(K24:K56)</f>
        <v>2.2527334597983943E-2</v>
      </c>
      <c r="L62" s="15" t="s">
        <v>114</v>
      </c>
      <c r="M62" s="18"/>
      <c r="N62" s="18"/>
      <c r="O62" s="18"/>
      <c r="P62" s="18"/>
      <c r="Q62" s="18"/>
      <c r="R62" s="18"/>
      <c r="S62" s="18"/>
      <c r="T62" s="18"/>
      <c r="U62" s="18"/>
      <c r="V62" s="18"/>
      <c r="W62" s="18"/>
      <c r="X62" s="18"/>
      <c r="Y62" s="18"/>
    </row>
    <row r="63" spans="1:25" ht="18.75" x14ac:dyDescent="0.25">
      <c r="A63" s="24" t="s">
        <v>119</v>
      </c>
      <c r="B63" s="24"/>
      <c r="C63" s="24"/>
      <c r="D63" s="24"/>
      <c r="E63" s="24"/>
      <c r="F63" s="24"/>
      <c r="G63" s="24"/>
      <c r="H63" s="24"/>
      <c r="I63" s="24"/>
      <c r="J63" s="24"/>
      <c r="K63" s="24"/>
      <c r="L63" s="24"/>
    </row>
    <row r="64" spans="1:25" ht="43.7" customHeight="1" x14ac:dyDescent="0.25">
      <c r="A64" s="29"/>
      <c r="B64" s="29"/>
      <c r="C64" s="29"/>
      <c r="D64" s="29"/>
      <c r="E64" s="29"/>
      <c r="F64" s="29"/>
      <c r="G64" s="29"/>
      <c r="H64" s="29"/>
      <c r="I64" s="29"/>
      <c r="J64" s="29"/>
      <c r="K64" s="29"/>
      <c r="L64" s="2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F937CA-9F52-405A-9082-E373DBBC868B}"/>
</file>

<file path=customXml/itemProps2.xml><?xml version="1.0" encoding="utf-8"?>
<ds:datastoreItem xmlns:ds="http://schemas.openxmlformats.org/officeDocument/2006/customXml" ds:itemID="{51533DBE-701B-4D85-8429-36894F779D34}">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3.xml><?xml version="1.0" encoding="utf-8"?>
<ds:datastoreItem xmlns:ds="http://schemas.openxmlformats.org/officeDocument/2006/customXml" ds:itemID="{D1D3BDFB-5657-4126-A1BA-6FF285560D56}">
  <ds:schemaRefs>
    <ds:schemaRef ds:uri="http://schemas.microsoft.com/sharepoint/v3/contenttype/forms"/>
  </ds:schemaRefs>
</ds:datastoreItem>
</file>

<file path=docMetadata/LabelInfo.xml><?xml version="1.0" encoding="utf-8"?>
<clbl:labelList xmlns:clbl="http://schemas.microsoft.com/office/2020/mipLabelMetadata">
  <clbl:label id="{ae525757-89ba-4d30-a2f7-49796ef8c604}" enabled="0" method="" siteId="{ae525757-89ba-4d30-a2f7-49796ef8c60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Estructura</vt:lpstr>
      <vt:lpstr>MER-1-1</vt:lpstr>
      <vt:lpstr>MER-1-2</vt:lpstr>
      <vt:lpstr>MER-1-3</vt:lpstr>
      <vt:lpstr>MER-1-4</vt:lpstr>
      <vt:lpstr>MER-1-5</vt:lpstr>
      <vt:lpstr>MER-2-1</vt:lpstr>
      <vt:lpstr>MER-2-2</vt:lpstr>
      <vt:lpstr>MER-2-3</vt:lpstr>
      <vt:lpstr>MER-2-4</vt:lpstr>
      <vt:lpstr>MER-3-1</vt:lpstr>
      <vt:lpstr>MER-3-2</vt:lpstr>
      <vt:lpstr>MER-4-1</vt:lpstr>
      <vt:lpstr>MER-4-2</vt:lpstr>
      <vt:lpstr>MER-4-3</vt:lpstr>
      <vt:lpstr>MER-5-1</vt:lpstr>
      <vt:lpstr>MER-5-2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Nathalia Leon Rocha</dc:creator>
  <cp:keywords/>
  <dc:description/>
  <cp:lastModifiedBy>SCORE Competitividad</cp:lastModifiedBy>
  <cp:revision/>
  <dcterms:created xsi:type="dcterms:W3CDTF">2024-02-15T13:56:58Z</dcterms:created>
  <dcterms:modified xsi:type="dcterms:W3CDTF">2025-07-11T16:28:49Z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4608600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